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7\"/>
    </mc:Choice>
  </mc:AlternateContent>
  <bookViews>
    <workbookView xWindow="0" yWindow="0" windowWidth="28800" windowHeight="12300" activeTab="1"/>
  </bookViews>
  <sheets>
    <sheet name="1" sheetId="1" r:id="rId1"/>
    <sheet name="2" sheetId="2" r:id="rId2"/>
    <sheet name="3" sheetId="3" r:id="rId3"/>
  </sheets>
  <externalReferences>
    <externalReference r:id="rId4"/>
  </externalReferences>
  <definedNames>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123" hidden="1">#NAME?</definedName>
    <definedName name="_123Graph_LBL_AGRAPH1" hidden="1">#NAME?</definedName>
    <definedName name="_124" hidden="1">#NAME?</definedName>
    <definedName name="_133" hidden="1">#NAME?</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FFFFF" hidden="1">#REF!</definedName>
    <definedName name="_Order1" hidden="1">255</definedName>
    <definedName name="_q11111" hidden="1">#REF!</definedName>
    <definedName name="_Sort" hidden="1">#REF!</definedName>
    <definedName name="AccessDatabase" hidden="1">"C:\Documents and Settings\Stassovsky\My Documents\MF\Current\2001 PROJECT N_1.mdb"</definedName>
    <definedName name="anscount" hidden="1">1</definedName>
    <definedName name="AS2DocOpenMode" hidden="1">"AS2DocumentBrowse"</definedName>
    <definedName name="asdf" hidden="1">#NAME?</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xvvvvvvvvvvvvvvvvvvv" hidden="1">{#N/A,#N/A,TRUE,"Лист1";#N/A,#N/A,TRUE,"Лист2";#N/A,#N/A,TRUE,"Лист3"}</definedName>
    <definedName name="dsfgdghjhg" hidden="1">{#N/A,#N/A,TRUE,"Лист1";#N/A,#N/A,TRUE,"Лист2";#N/A,#N/A,TRUE,"Лист3"}</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trytru" hidden="1">{#N/A,#N/A,TRUE,"Лист1";#N/A,#N/A,TRUE,"Лист2";#N/A,#N/A,TRUE,"Лист3"}</definedName>
    <definedName name="ewrtertuyt" hidden="1">{#N/A,#N/A,TRUE,"Лист1";#N/A,#N/A,TRUE,"Лист2";#N/A,#N/A,TRUE,"Лист3"}</definedName>
    <definedName name="F1T" hidden="1">#REF!</definedName>
    <definedName name="fdfccgh" hidden="1">{#N/A,#N/A,TRUE,"Лист1";#N/A,#N/A,TRUE,"Лист2";#N/A,#N/A,TRUE,"Лист3"}</definedName>
    <definedName name="fdfggghgjh" hidden="1">{#N/A,#N/A,TRUE,"Лист1";#N/A,#N/A,TRUE,"Лист2";#N/A,#N/A,TRUE,"Лист3"}</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gffffffffffffff" hidden="1">{#N/A,#N/A,TRUE,"Лист1";#N/A,#N/A,TRUE,"Лист2";#N/A,#N/A,TRUE,"Лист3"}</definedName>
    <definedName name="gfgffdssssssssssssss" hidden="1">{#N/A,#N/A,TRUE,"Лист1";#N/A,#N/A,TRUE,"Лист2";#N/A,#N/A,TRUE,"Лист3"}</definedName>
    <definedName name="gfgfhgfhhhhhhhhhhhhhhhhh" hidden="1">{#N/A,#N/A,TRUE,"Лист1";#N/A,#N/A,TRUE,"Лист2";#N/A,#N/A,TRUE,"Лист3"}</definedName>
    <definedName name="GGGGG" hidden="1">#REF!</definedName>
    <definedName name="gggggggggggg" hidden="1">{#N/A,#N/A,TRUE,"Лист1";#N/A,#N/A,TRUE,"Лист2";#N/A,#N/A,TRUE,"Лист3"}</definedName>
    <definedName name="ggggggggggggggggg" hidden="1">{#N/A,#N/A,TRUE,"Лист1";#N/A,#N/A,TRUE,"Лист2";#N/A,#N/A,TRUE,"Лист3"}</definedName>
    <definedName name="ghg" hidden="1">{#N/A,#N/A,FALSE,"Себестоимсть-97"}</definedName>
    <definedName name="ghghgy" hidden="1">{#N/A,#N/A,TRUE,"Лист1";#N/A,#N/A,TRUE,"Лист2";#N/A,#N/A,TRUE,"Лист3"}</definedName>
    <definedName name="grdtrgcfg" hidden="1">{#N/A,#N/A,TRUE,"Лист1";#N/A,#N/A,TRUE,"Лист2";#N/A,#N/A,TRUE,"Лист3"}</definedName>
    <definedName name="hgffgddfd" hidden="1">{#N/A,#N/A,TRUE,"Лист1";#N/A,#N/A,TRUE,"Лист2";#N/A,#N/A,TRUE,"Лист3"}</definedName>
    <definedName name="hhhhhthhhhthhth" hidden="1">{#N/A,#N/A,TRUE,"Лист1";#N/A,#N/A,TRUE,"Лист2";#N/A,#N/A,TRUE,"Лист3"}</definedName>
    <definedName name="hyghggggggggggggggg" hidden="1">{#N/A,#N/A,TRUE,"Лист1";#N/A,#N/A,TRUE,"Лист2";#N/A,#N/A,TRUE,"Лист3"}</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yuytvbyvtvfr" hidden="1">{#N/A,#N/A,TRUE,"Лист1";#N/A,#N/A,TRUE,"Лист2";#N/A,#N/A,TRUE,"Лист3"}</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likuih" hidden="1">{#N/A,#N/A,TRUE,"Лист1";#N/A,#N/A,TRUE,"Лист2";#N/A,#N/A,TRUE,"Лист3"}</definedName>
    <definedName name="lkkljhhggtg" hidden="1">{#N/A,#N/A,TRUE,"Лист1";#N/A,#N/A,TRUE,"Лист2";#N/A,#N/A,TRUE,"Лист3"}</definedName>
    <definedName name="lkljkjhjhggfdgf" hidden="1">{#N/A,#N/A,TRUE,"Лист1";#N/A,#N/A,TRUE,"Лист2";#N/A,#N/A,TRUE,"Лист3"}</definedName>
    <definedName name="mhyt" hidden="1">{#N/A,#N/A,TRUE,"Лист1";#N/A,#N/A,TRUE,"Лист2";#N/A,#N/A,TRUE,"Лист3"}</definedName>
    <definedName name="mjhuiy" hidden="1">{#N/A,#N/A,TRUE,"Лист1";#N/A,#N/A,TRUE,"Лист2";#N/A,#N/A,TRUE,"Лист3"}</definedName>
    <definedName name="mmm" hidden="1">{#N/A,#N/A,FALSE,"Себестоимсть-97"}</definedName>
    <definedName name="mnnjjjjjjjjjjjjj" hidden="1">{#N/A,#N/A,TRUE,"Лист1";#N/A,#N/A,TRUE,"Лист2";#N/A,#N/A,TRUE,"Лист3"}</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poooooooooooooooo" hidden="1">{#N/A,#N/A,TRUE,"Лист1";#N/A,#N/A,TRUE,"Лист2";#N/A,#N/A,TRUE,"Лист3"}</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6_PRT" hidden="1">#NAME?</definedName>
    <definedName name="P1_SCOPE_17_PRT" hidden="1">#NAME?</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REGS" hidden="1">#REF!</definedName>
    <definedName name="P1_SCOPE_SAVE2" hidden="1">#REF!</definedName>
    <definedName name="P1_SCOPE_SV_LD" hidden="1">#REF!</definedName>
    <definedName name="P1_SCOPE_SV_LD1" hidden="1">#REF!</definedName>
    <definedName name="P1_SCOPE_SV_PRT"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8.2_Protect" hidden="1">#NAME?</definedName>
    <definedName name="P1_T20_Protection" hidden="1">#NAME?</definedName>
    <definedName name="P1_T24_Data" hidden="1">#NAME?</definedName>
    <definedName name="P1_T25_protection" hidden="1">#NAME?</definedName>
    <definedName name="P1_T28_Protection" hidden="1">#NAME?</definedName>
    <definedName name="P1_T4_Protect" hidden="1">#NAME?</definedName>
    <definedName name="P1_T6_Protect" hidden="1">#NAME?</definedName>
    <definedName name="P10_SCOPE_FULL_LOAD" hidden="1">#REF!</definedName>
    <definedName name="P10_T1?unit?ТРУБ" hidden="1">#REF!</definedName>
    <definedName name="P10_T1_Protect" hidden="1">#NAME?</definedName>
    <definedName name="P10_T28_Protection" hidden="1">#NAME?</definedName>
    <definedName name="P11_SCOPE_FULL_LOAD" hidden="1">#REF!</definedName>
    <definedName name="P11_T1?unit?ТРУБ" hidden="1">#REF!</definedName>
    <definedName name="P11_T1_Protect" hidden="1">#NAME?</definedName>
    <definedName name="P11_T28_Protection" hidden="1">#NAME?</definedName>
    <definedName name="P12_SCOPE_FULL_LOAD" hidden="1">#REF!</definedName>
    <definedName name="P12_T1?unit?ТРУБ" hidden="1">#NAME?</definedName>
    <definedName name="P12_T1_Protect" hidden="1">#NAME?</definedName>
    <definedName name="P13_SCOPE_FULL_LOAD" hidden="1">#REF!</definedName>
    <definedName name="P13_T1?unit?ТРУБ" hidden="1">#NAME?</definedName>
    <definedName name="P13_T1_Protect" hidden="1">#NAME?</definedName>
    <definedName name="P14_SCOPE_FULL_LOAD" hidden="1">#REF!</definedName>
    <definedName name="P14_T1_Protect" hidden="1">#NAME?</definedName>
    <definedName name="P15_SCOPE_FULL_LOAD" hidden="1">P1_SCOPE_FULL_LOAD</definedName>
    <definedName name="P15_T1_Protect" hidden="1">#NAME?</definedName>
    <definedName name="P16_SCOPE_FULL_LOAD" hidden="1">#N/A</definedName>
    <definedName name="P16_T1_Protect" hidden="1">#NAME?</definedName>
    <definedName name="P17_SCOPE_FULL_LOAD" hidden="1">#N/A</definedName>
    <definedName name="P17_T1_Protect" hidden="1">#NAME?</definedName>
    <definedName name="P18_T1_Protect" hidden="1">#NAME?</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16_PRT" hidden="1">#NAME?</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SAVE2" hidden="1">#REF!</definedName>
    <definedName name="P2_SCOPE_SV_PRT"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_Protection" hidden="1">#NAME?</definedName>
    <definedName name="P2_T21_Protection" hidden="1">#NAME?</definedName>
    <definedName name="P2_T25_protection" hidden="1">#NAME?</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SV_PRT" hidden="1">#REF!</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ER_PRT" hidden="1">#NAME?</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_Protect" hidden="1">#NAME?</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ER_PRT" hidden="1">#NAME?</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_Protect" hidden="1">#NAME?</definedName>
    <definedName name="P6_T17_Protection" hidden="1">#NAME?</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hidden="1">P3_SCOPE_NotInd2</definedName>
    <definedName name="P7_SCOPE_PER_PRT" hidden="1">#NAME?</definedName>
    <definedName name="P7_T1?Data" hidden="1">#REF!</definedName>
    <definedName name="P7_T1?unit?ТРУБ" hidden="1">#REF!</definedName>
    <definedName name="P7_T1_Protect" hidden="1">#NAME?</definedName>
    <definedName name="P7_T28_Protection" hidden="1">#NAME?</definedName>
    <definedName name="P8_SCOPE_FULL_LOAD" hidden="1">#REF!</definedName>
    <definedName name="P8_SCOPE_NOTIND" hidden="1">#REF!</definedName>
    <definedName name="P8_SCOPE_PER_PRT" hidden="1">#NAME?</definedName>
    <definedName name="P8_T1?Data" hidden="1">#REF!</definedName>
    <definedName name="P8_T1?unit?ТРУБ" hidden="1">#REF!</definedName>
    <definedName name="P8_T1_Protect" hidden="1">#NAME?</definedName>
    <definedName name="P8_T28_Protection" hidden="1">#NAME?</definedName>
    <definedName name="P9_SCOPE_FULL_LOAD" hidden="1">#REF!</definedName>
    <definedName name="P9_SCOPE_NotInd" hidden="1">P7_SCOPE_NOTIND</definedName>
    <definedName name="P9_T1?Data" hidden="1">#REF!</definedName>
    <definedName name="P9_T1?unit?ТРУБ" hidden="1">#REF!</definedName>
    <definedName name="P9_T1_Protect" hidden="1">#NAME?</definedName>
    <definedName name="P9_T28_Protection" hidden="1">#NAME?</definedName>
    <definedName name="popiiiiiiiiiiiiiiiiiii" hidden="1">{#N/A,#N/A,TRUE,"Лист1";#N/A,#N/A,TRUE,"Лист2";#N/A,#N/A,TRUE,"Лист3"}</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wee34" hidden="1">#REF!</definedName>
    <definedName name="rerttryu" hidden="1">{#N/A,#N/A,TRUE,"Лист1";#N/A,#N/A,TRUE,"Лист2";#N/A,#N/A,TRUE,"Лист3"}</definedName>
    <definedName name="rrtdrdrdsf" hidden="1">{#N/A,#N/A,TRUE,"Лист1";#N/A,#N/A,TRUE,"Лист2";#N/A,#N/A,TRUE,"Лист3"}</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met" hidden="1">{#N/A,#N/A,FALSE,"Себестоимсть-97"}</definedName>
    <definedName name="SORT1" hidden="1">#REF!</definedName>
    <definedName name="trfgffffffffffffffffff" hidden="1">{#N/A,#N/A,TRUE,"Лист1";#N/A,#N/A,TRUE,"Лист2";#N/A,#N/A,TRUE,"Лист3"}</definedName>
    <definedName name="trttttttttttttttttttt" hidden="1">{#N/A,#N/A,TRUE,"Лист1";#N/A,#N/A,TRUE,"Лист2";#N/A,#N/A,TRUE,"Лист3"}</definedName>
    <definedName name="uhjhhhhhhhhhhhhh" hidden="1">{#N/A,#N/A,TRUE,"Лист1";#N/A,#N/A,TRUE,"Лист2";#N/A,#N/A,TRUE,"Лист3"}</definedName>
    <definedName name="uiyuyuy" hidden="1">{#N/A,#N/A,TRUE,"Лист1";#N/A,#N/A,TRUE,"Лист2";#N/A,#N/A,TRUE,"Лист3"}</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n" hidden="1">{#N/A,#N/A,TRUE,"Лист1";#N/A,#N/A,TRUE,"Лист2";#N/A,#N/A,TRUE,"Лист3"}</definedName>
    <definedName name="waddddddddddddddddddd" hidden="1">{#N/A,#N/A,TRUE,"Лист1";#N/A,#N/A,TRUE,"Лист2";#N/A,#N/A,TRUE,"Лист3"}</definedName>
    <definedName name="wesddddddddddddddddd" hidden="1">{#N/A,#N/A,TRUE,"Лист1";#N/A,#N/A,TRUE,"Лист2";#N/A,#N/A,TRUE,"Лист3"}</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jjjj" hidden="1">{#N/A,#N/A,FALSE,"Себестоимсть-97"}</definedName>
    <definedName name="YYYYYYYYIIIIII" hidden="1">#REF!</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орлап" hidden="1">{#N/A,#N/A,TRUE,"Лист1";#N/A,#N/A,TRUE,"Лист2";#N/A,#N/A,TRUE,"Лист3"}</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hidden="1">{#N/A,#N/A,TRUE,"Лист1";#N/A,#N/A,TRUE,"Лист2";#N/A,#N/A,TRUE,"Лист3"}</definedName>
    <definedName name="вуув" hidden="1">{#N/A,#N/A,TRUE,"Лист1";#N/A,#N/A,TRUE,"Лист2";#N/A,#N/A,TRUE,"Лист3"}</definedName>
    <definedName name="выап" hidden="1">#REF!</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шголлололол" hidden="1">{#N/A,#N/A,TRUE,"Лист1";#N/A,#N/A,TRUE,"Лист2";#N/A,#N/A,TRUE,"Лист3"}</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ждлдлодл" hidden="1">{#N/A,#N/A,TRUE,"Лист1";#N/A,#N/A,TRUE,"Лист2";#N/A,#N/A,TRUE,"Лист3"}</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щщщшгрпаав" hidden="1">{#N/A,#N/A,TRUE,"Лист1";#N/A,#N/A,TRUE,"Лист2";#N/A,#N/A,TRUE,"Лист3"}</definedName>
    <definedName name="индцкавг98" hidden="1">{#N/A,#N/A,TRUE,"Лист1";#N/A,#N/A,TRUE,"Лист2";#N/A,#N/A,TRUE,"Лист3"}</definedName>
    <definedName name="иполрж" hidden="1">#NAME?</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к" hidden="1">{#N/A,#N/A,TRUE,"Лист1";#N/A,#N/A,TRUE,"Лист2";#N/A,#N/A,TRUE,"Лист3"}</definedName>
    <definedName name="кеппппппппппп" hidden="1">{#N/A,#N/A,TRUE,"Лист1";#N/A,#N/A,TRUE,"Лист2";#N/A,#N/A,TRUE,"Лист3"}</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имит" hidden="1">{#N/A,#N/A,FALSE,"Себестоимсть-97"}</definedName>
    <definedName name="Лицензии" hidden="1">{#N/A,#N/A,TRUE,"Лист1";#N/A,#N/A,TRUE,"Лист2";#N/A,#N/A,TRUE,"Лист3"}</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рэм" hidden="1">#NAME?</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пачывя" hidden="1">#NAME?</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неваапор" hidden="1">{#N/A,#N/A,TRUE,"Лист1";#N/A,#N/A,TRUE,"Лист2";#N/A,#N/A,TRUE,"Лист3"}</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овый" hidden="1">P3_SCOPE_NotInd2</definedName>
    <definedName name="ншш" hidden="1">{#N/A,#N/A,TRUE,"Лист1";#N/A,#N/A,TRUE,"Лист2";#N/A,#N/A,TRUE,"Лист3"}</definedName>
    <definedName name="оллртимиава" hidden="1">{#N/A,#N/A,TRUE,"Лист1";#N/A,#N/A,TRUE,"Лист2";#N/A,#N/A,TRUE,"Лист3"}</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орправ" hidden="1">{#N/A,#N/A,TRUE,"Лист1";#N/A,#N/A,TRUE,"Лист2";#N/A,#N/A,TRUE,"Лист3"}</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мсмчвв"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нлнееен" hidden="1">{#N/A,#N/A,FALSE,"Себестоимсть-97"}</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hidden="1">{#N/A,#N/A,TRUE,"Лист1";#N/A,#N/A,TRUE,"Лист2";#N/A,#N/A,TRUE,"Лист3"}</definedName>
    <definedName name="прпропорпрпр" hidden="1">{#N/A,#N/A,TRUE,"Лист1";#N/A,#N/A,TRUE,"Лист2";#N/A,#N/A,TRUE,"Лист3"}</definedName>
    <definedName name="птрпопролвпрлвнг" hidden="1">#REF!</definedName>
    <definedName name="пыпыппывапа" hidden="1">#REF!</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иитьь" hidden="1">{#N/A,#N/A,TRUE,"Лист1";#N/A,#N/A,TRUE,"Лист2";#N/A,#N/A,TRUE,"Лист3"}</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hidden="1">{#N/A,#N/A,TRUE,"Лист1";#N/A,#N/A,TRUE,"Лист2";#N/A,#N/A,TRUE,"Лист3"}</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ЭП2" hidden="1">{#N/A,#N/A,TRUE,"Лист1";#N/A,#N/A,TRUE,"Лист2";#N/A,#N/A,TRUE,"Лист3"}</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ееукеееееееееееееее" hidden="1">{#N/A,#N/A,TRUE,"Лист1";#N/A,#N/A,TRUE,"Лист2";#N/A,#N/A,TRUE,"Лист3"}</definedName>
    <definedName name="укеукеуеуе" hidden="1">{#N/A,#N/A,TRUE,"Лист1";#N/A,#N/A,TRUE,"Лист2";#N/A,#N/A,TRUE,"Лист3"}</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ыавыапвпаворорол" hidden="1">{#N/A,#N/A,TRUE,"Лист1";#N/A,#N/A,TRUE,"Лист2";#N/A,#N/A,TRUE,"Лист3"}</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hidden="1">{#N/A,#N/A,TRUE,"Лист1";#N/A,#N/A,TRUE,"Лист2";#N/A,#N/A,TRUE,"Лист3"}</definedName>
    <definedName name="шоапвваыаыф" hidden="1">{#N/A,#N/A,TRUE,"Лист1";#N/A,#N/A,TRUE,"Лист2";#N/A,#N/A,TRUE,"Лист3"}</definedName>
    <definedName name="шооитиаавч" hidden="1">{#N/A,#N/A,TRUE,"Лист1";#N/A,#N/A,TRUE,"Лист2";#N/A,#N/A,TRUE,"Лист3"}</definedName>
    <definedName name="щшлдолрорми" hidden="1">{#N/A,#N/A,TRUE,"Лист1";#N/A,#N/A,TRUE,"Лист2";#N/A,#N/A,TRUE,"Лист3"}</definedName>
    <definedName name="ыапр" hidden="1">{#N/A,#N/A,TRUE,"Лист1";#N/A,#N/A,TRUE,"Лист2";#N/A,#N/A,TRUE,"Лист3"}</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юбьбютьи" hidden="1">{#N/A,#N/A,TRUE,"Лист1";#N/A,#N/A,TRUE,"Лист2";#N/A,#N/A,TRUE,"Лист3"}</definedName>
    <definedName name="юлолтррпв" hidden="1">{#N/A,#N/A,TRUE,"Лист1";#N/A,#N/A,TRUE,"Лист2";#N/A,#N/A,TRUE,"Лист3"}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2" l="1"/>
  <c r="L33" i="2"/>
  <c r="K33" i="2"/>
  <c r="J33" i="2"/>
  <c r="I33" i="2"/>
  <c r="H33" i="2"/>
  <c r="G33" i="2"/>
  <c r="F33" i="2"/>
  <c r="E33" i="2"/>
  <c r="D33" i="2"/>
  <c r="L29" i="2"/>
  <c r="K29" i="2"/>
  <c r="J29" i="2"/>
  <c r="I29" i="2"/>
  <c r="H29" i="2"/>
  <c r="G29" i="2"/>
  <c r="F29" i="2"/>
  <c r="E29" i="2"/>
  <c r="L28" i="2"/>
  <c r="K28" i="2"/>
  <c r="J28" i="2"/>
  <c r="I28" i="2"/>
  <c r="H28" i="2"/>
  <c r="G28" i="2"/>
  <c r="F28" i="2"/>
  <c r="E28" i="2"/>
  <c r="D28" i="2"/>
  <c r="D27" i="2"/>
  <c r="D25" i="2"/>
  <c r="D37" i="2" s="1"/>
  <c r="L23" i="2"/>
  <c r="L34" i="2" s="1"/>
  <c r="K23" i="2"/>
  <c r="K34" i="2" s="1"/>
  <c r="J23" i="2"/>
  <c r="J34" i="2" s="1"/>
  <c r="I23" i="2"/>
  <c r="I34" i="2" s="1"/>
  <c r="H23" i="2"/>
  <c r="H34" i="2" s="1"/>
  <c r="G23" i="2"/>
  <c r="G34" i="2" s="1"/>
  <c r="F23" i="2"/>
  <c r="E23" i="2"/>
  <c r="E34" i="2" s="1"/>
  <c r="D23" i="2"/>
  <c r="D34" i="2" s="1"/>
  <c r="L18" i="2"/>
  <c r="K18" i="2"/>
  <c r="J18" i="2"/>
  <c r="I18" i="2"/>
  <c r="H18" i="2"/>
  <c r="G18" i="2"/>
  <c r="F18" i="2"/>
  <c r="E18" i="2"/>
  <c r="D18" i="2"/>
  <c r="L17" i="2"/>
  <c r="K17" i="2"/>
  <c r="J17" i="2"/>
  <c r="I17" i="2"/>
  <c r="H17" i="2"/>
  <c r="G17" i="2"/>
  <c r="F17" i="2"/>
  <c r="E17" i="2"/>
  <c r="D17" i="2"/>
  <c r="L16" i="2"/>
  <c r="K16" i="2"/>
  <c r="J16" i="2"/>
  <c r="I16" i="2"/>
  <c r="H16" i="2"/>
  <c r="G16" i="2"/>
  <c r="F16" i="2"/>
  <c r="E16" i="2"/>
  <c r="D16" i="2"/>
  <c r="L10" i="2"/>
  <c r="K10" i="2"/>
  <c r="J10" i="2"/>
  <c r="I10" i="2"/>
  <c r="H10" i="2"/>
  <c r="G10" i="2"/>
  <c r="F10" i="2"/>
  <c r="E10" i="2"/>
  <c r="D10" i="2"/>
  <c r="L9" i="2"/>
  <c r="K9" i="2"/>
  <c r="J9" i="2"/>
  <c r="I9" i="2"/>
  <c r="H9" i="2"/>
  <c r="G9" i="2"/>
  <c r="F9" i="2"/>
  <c r="E9" i="2"/>
  <c r="D9" i="2"/>
  <c r="L8" i="2"/>
  <c r="K8" i="2"/>
  <c r="K12" i="2" s="1"/>
  <c r="J8" i="2"/>
  <c r="I8" i="2"/>
  <c r="H8" i="2"/>
  <c r="G8" i="2"/>
  <c r="G12" i="2" s="1"/>
  <c r="F8" i="2"/>
  <c r="E8" i="2"/>
  <c r="D8" i="2"/>
  <c r="L7" i="2"/>
  <c r="L22" i="2" s="1"/>
  <c r="K7" i="2"/>
  <c r="K22" i="2" s="1"/>
  <c r="J7" i="2"/>
  <c r="J22" i="2" s="1"/>
  <c r="I7" i="2"/>
  <c r="I22" i="2" s="1"/>
  <c r="H7" i="2"/>
  <c r="H22" i="2" s="1"/>
  <c r="G7" i="2"/>
  <c r="G22" i="2" s="1"/>
  <c r="F7" i="2"/>
  <c r="F12" i="2" s="1"/>
  <c r="E7" i="2"/>
  <c r="E22" i="2" s="1"/>
  <c r="D7" i="2"/>
  <c r="D22" i="2" s="1"/>
  <c r="H12" i="2" l="1"/>
  <c r="I12" i="2"/>
  <c r="J12" i="2"/>
  <c r="F22" i="2"/>
  <c r="D12" i="2"/>
  <c r="L12" i="2"/>
  <c r="E12" i="2"/>
</calcChain>
</file>

<file path=xl/sharedStrings.xml><?xml version="1.0" encoding="utf-8"?>
<sst xmlns="http://schemas.openxmlformats.org/spreadsheetml/2006/main" count="276" uniqueCount="182">
  <si>
    <t>Приложение № 2.16
к приказу ПАО "Россети Юг"
от "___" _________ 2022г. № ___</t>
  </si>
  <si>
    <t>ПРЕДЛОЖЕНИЕ</t>
  </si>
  <si>
    <t>о размере тарифов, долгосрочных параметров регулирования</t>
  </si>
  <si>
    <t>по передаче электроэнергии на 2027 год</t>
  </si>
  <si>
    <t>филиал Публичного Акционерного Общества</t>
  </si>
  <si>
    <t>(полное и сокращенное наименование юридического лица)</t>
  </si>
  <si>
    <t>"Россети Юг" - "Астраханьэнерго"</t>
  </si>
  <si>
    <t xml:space="preserve"> Информация об организации</t>
  </si>
  <si>
    <t>Полное наименование</t>
  </si>
  <si>
    <t>филиал Публичного Акционерного Общества "Россети Юг" - "Астраханьэнерго"</t>
  </si>
  <si>
    <t>Сокращенное наименование</t>
  </si>
  <si>
    <t>филиал ПАО "Россети Юг" - "Астраханьэнерго"</t>
  </si>
  <si>
    <t>Место нахождения</t>
  </si>
  <si>
    <t xml:space="preserve">Россия, г. Астрахань
</t>
  </si>
  <si>
    <t>Фактический адрес</t>
  </si>
  <si>
    <t>Красная Набережная ул., д.32, г.Астрахань, 414000</t>
  </si>
  <si>
    <t>ИНН</t>
  </si>
  <si>
    <t>КПП</t>
  </si>
  <si>
    <t>Ф.И.О. руководителя</t>
  </si>
  <si>
    <t>Виктор Николаевич Писарев</t>
  </si>
  <si>
    <t>Адрес электронной почты</t>
  </si>
  <si>
    <t xml:space="preserve">kanc@ae.rosseti-yug.ru
</t>
  </si>
  <si>
    <t>Контактный телефон</t>
  </si>
  <si>
    <t>(8512) 79-30-10</t>
  </si>
  <si>
    <t>Факс</t>
  </si>
  <si>
    <t xml:space="preserve">(8512) 44-55-78
</t>
  </si>
  <si>
    <t>Основные показатели деятельности организации</t>
  </si>
  <si>
    <t>№ 
п/п</t>
  </si>
  <si>
    <t>Наименование показателей</t>
  </si>
  <si>
    <t>Единица измерения</t>
  </si>
  <si>
    <r>
      <t xml:space="preserve">Фактические показатели 
за год, предшествующий базовому периоду
</t>
    </r>
    <r>
      <rPr>
        <b/>
        <sz val="16"/>
        <rFont val="Times New Roman"/>
        <family val="1"/>
        <charset val="204"/>
      </rPr>
      <t>2025</t>
    </r>
  </si>
  <si>
    <r>
      <t xml:space="preserve">Показатели, утвержденные 
на базовый период </t>
    </r>
    <r>
      <rPr>
        <vertAlign val="superscript"/>
        <sz val="14"/>
        <rFont val="Times New Roman"/>
        <family val="1"/>
        <charset val="204"/>
      </rPr>
      <t xml:space="preserve">1
</t>
    </r>
    <r>
      <rPr>
        <b/>
        <vertAlign val="superscript"/>
        <sz val="22"/>
        <rFont val="Times New Roman"/>
        <family val="1"/>
        <charset val="204"/>
      </rPr>
      <t>2026</t>
    </r>
  </si>
  <si>
    <r>
      <t xml:space="preserve">Предложения 
на расчетный период регулирования
</t>
    </r>
    <r>
      <rPr>
        <b/>
        <sz val="16"/>
        <rFont val="Times New Roman"/>
        <family val="1"/>
        <charset val="204"/>
      </rPr>
      <t>2027</t>
    </r>
  </si>
  <si>
    <r>
      <t xml:space="preserve">Предложения 
на расчетный период регулирования
</t>
    </r>
    <r>
      <rPr>
        <b/>
        <sz val="16"/>
        <rFont val="Times New Roman"/>
        <family val="1"/>
        <charset val="204"/>
      </rPr>
      <t>2028</t>
    </r>
    <r>
      <rPr>
        <sz val="11"/>
        <color theme="1"/>
        <rFont val="Calibri"/>
        <family val="2"/>
        <charset val="204"/>
        <scheme val="minor"/>
      </rPr>
      <t/>
    </r>
  </si>
  <si>
    <r>
      <t xml:space="preserve">Предложения 
на расчетный период регулирования
</t>
    </r>
    <r>
      <rPr>
        <b/>
        <sz val="16"/>
        <rFont val="Times New Roman"/>
        <family val="1"/>
        <charset val="204"/>
      </rPr>
      <t>2029</t>
    </r>
    <r>
      <rPr>
        <sz val="11"/>
        <color theme="1"/>
        <rFont val="Calibri"/>
        <family val="2"/>
        <charset val="204"/>
        <scheme val="minor"/>
      </rPr>
      <t/>
    </r>
  </si>
  <si>
    <r>
      <t xml:space="preserve">Предложения 
на расчетный период регулирования
</t>
    </r>
    <r>
      <rPr>
        <b/>
        <sz val="16"/>
        <rFont val="Times New Roman"/>
        <family val="1"/>
        <charset val="204"/>
      </rPr>
      <t>2030</t>
    </r>
    <r>
      <rPr>
        <sz val="11"/>
        <color theme="1"/>
        <rFont val="Calibri"/>
        <family val="2"/>
        <charset val="204"/>
        <scheme val="minor"/>
      </rPr>
      <t/>
    </r>
  </si>
  <si>
    <r>
      <t xml:space="preserve">Предложения 
на расчетный период регулирования
</t>
    </r>
    <r>
      <rPr>
        <b/>
        <sz val="16"/>
        <rFont val="Times New Roman"/>
        <family val="1"/>
        <charset val="204"/>
      </rPr>
      <t>2031</t>
    </r>
    <r>
      <rPr>
        <sz val="11"/>
        <color theme="1"/>
        <rFont val="Calibri"/>
        <family val="2"/>
        <charset val="204"/>
        <scheme val="minor"/>
      </rPr>
      <t/>
    </r>
  </si>
  <si>
    <r>
      <t xml:space="preserve">Предложения 
на расчетный период регулирования
</t>
    </r>
    <r>
      <rPr>
        <b/>
        <sz val="16"/>
        <rFont val="Times New Roman"/>
        <family val="1"/>
        <charset val="204"/>
      </rPr>
      <t>2032</t>
    </r>
    <r>
      <rPr>
        <sz val="11"/>
        <color theme="1"/>
        <rFont val="Calibri"/>
        <family val="2"/>
        <charset val="204"/>
        <scheme val="minor"/>
      </rPr>
      <t/>
    </r>
  </si>
  <si>
    <r>
      <t xml:space="preserve">Предложения 
на расчетный период регулирования
</t>
    </r>
    <r>
      <rPr>
        <b/>
        <sz val="16"/>
        <rFont val="Times New Roman"/>
        <family val="1"/>
        <charset val="204"/>
      </rPr>
      <t>2033</t>
    </r>
    <r>
      <rPr>
        <sz val="11"/>
        <color theme="1"/>
        <rFont val="Calibri"/>
        <family val="2"/>
        <charset val="204"/>
        <scheme val="minor"/>
      </rPr>
      <t/>
    </r>
  </si>
  <si>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</si>
  <si>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</si>
  <si>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</si>
  <si>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</si>
  <si>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</si>
  <si>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</si>
  <si>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</si>
  <si>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</si>
  <si>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</si>
  <si>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</si>
  <si>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</si>
  <si>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</si>
  <si>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</si>
  <si>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</si>
  <si>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</si>
  <si>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</si>
  <si>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</si>
  <si>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</si>
  <si>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</si>
  <si>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</si>
  <si>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</si>
  <si>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</si>
  <si>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</si>
  <si>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</si>
  <si>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</si>
  <si>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</si>
  <si>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</si>
  <si>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</si>
  <si>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</si>
  <si>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</si>
  <si>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</si>
  <si>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</si>
  <si>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</si>
  <si>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</si>
  <si>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t xml:space="preserve">Уровень потерь электрической энергии </t>
  </si>
  <si>
    <t>15,25%
Постановление СТ АО от 28.11.2022 № 185</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</si>
  <si>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</si>
  <si>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</si>
  <si>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энергосбережения утверждена Советом директоров ПАО "Россети Юг" (выписка из протокола № 480/2022 от 13.05.2022)</t>
  </si>
  <si>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</si>
  <si>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</si>
  <si>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</si>
  <si>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</si>
  <si>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</si>
  <si>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</si>
  <si>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</si>
  <si>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</si>
  <si>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х</t>
  </si>
  <si>
    <t>ремонт основных фондов**</t>
  </si>
  <si>
    <t>материальные затраты</t>
  </si>
  <si>
    <t>4.2.</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</si>
  <si>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 *</t>
    </r>
  </si>
  <si>
    <t>4.3.</t>
  </si>
  <si>
    <t>Выпадающие, излишние доходы (расходы) прошлых лет</t>
  </si>
  <si>
    <t>4.4.</t>
  </si>
  <si>
    <t>Инвестиции, осуществляемые за счет тарифных источников **</t>
  </si>
  <si>
    <t>4.4.1.</t>
  </si>
  <si>
    <t>Реквизиты инвестиционной программы (кем утверждена, дата утверждения, номер приказа)</t>
  </si>
  <si>
    <t>Утверждена приказом Минэнерго от18.12.2025 № 11@</t>
  </si>
  <si>
    <t>Проект инвестиционной программы ПАО «Россети Юг» на 2026 - 2033 гг. и изменений, вносимых в инвестиционную программу ПАО «Россети Юг» на 2025 – 2029 годы, утвержденную приказом Минэнерго России от 18.12.2025 № 11@, направленный для расмотрения в Минэнерго России</t>
  </si>
  <si>
    <t>Справочно:</t>
  </si>
  <si>
    <t>4.5.</t>
  </si>
  <si>
    <t>Объем условных единиц ***</t>
  </si>
  <si>
    <t>у.е.</t>
  </si>
  <si>
    <t>4.6.</t>
  </si>
  <si>
    <t>Операционные расходы на условную единицу</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</si>
  <si>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</si>
  <si>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</si>
  <si>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</si>
  <si>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</si>
  <si>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</si>
  <si>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</si>
  <si>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Х</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</si>
  <si>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</si>
  <si>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</si>
  <si>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</si>
  <si>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</si>
  <si>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</si>
  <si>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 xml:space="preserve">Отраслевое тарифное соглашение в электроэнергетике РФ утверждено 25.12.2024 и распространяет свое действие на 2025-2027 </t>
  </si>
  <si>
    <t>Справочно:*****</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</si>
  <si>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</si>
  <si>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</si>
  <si>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</si>
  <si>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65"/>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</si>
  <si>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65"/>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</si>
  <si>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65"/>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</si>
  <si>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без учета затрат на покупку потерь, с учетом расчетной предпринимательской прибыли (РПП) согласно положениям Основ ценообразования в области регулируемых цен (тарифов) в электроэнергетике (утв. ППРФ 1178), расходов на выполнение, предусмотренных п. 5 ст. 37 ФЗ  N 35-ФЗ "Об электроэнергетике", обязанностей сетевой организации по обеспечению коммерческого учета электрической энергии (мощности), не относящиеся к капитальным вложениям и расходов, связанных с исполнением Указа Президента Российской Федерации от 30 марта 2022 г. N 166 "О мерах по обеспечению технологической независимости и безопасности критической информационной инфраструктуры Российской Федерации" (импортозамещение)
** указаны параметры финансирования за счет средств, полученных от оказания услуг, реализации товаров по регулируемым государством ценам (тарифам), с НДС
*** указано среднегодовое значение показателя 
**** п.1.1 - 1.4 фактические показатели соответствуют управленческому отчету о прибылях (убытках) ПАО "Россети Юг", в тарифных проекциях в финансовом результате отражена РПП
***** Филиал не является юридическим лицом, указана величина в целом по ПАО "Россети Юг"</t>
  </si>
  <si>
    <t xml:space="preserve">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</si>
  <si>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</si>
  <si>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</si>
  <si>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</si>
  <si>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</si>
  <si>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</si>
  <si>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</si>
  <si>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1-е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</si>
  <si>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</si>
  <si>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</si>
  <si>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</si>
  <si>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</si>
  <si>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</si>
  <si>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</si>
  <si>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</si>
  <si>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</si>
  <si>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</si>
  <si>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</si>
  <si>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</si>
  <si>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</si>
  <si>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</si>
  <si>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</si>
  <si>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</si>
  <si>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</si>
  <si>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</si>
  <si>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</si>
  <si>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</si>
  <si>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</si>
  <si>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</si>
  <si>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</si>
  <si>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</si>
  <si>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</si>
  <si>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</si>
  <si>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</si>
  <si>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</si>
  <si>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</si>
  <si>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</si>
  <si>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</si>
  <si>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</si>
  <si>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rFont val="Times New Roman"/>
        <family val="1"/>
        <charset val="204"/>
      </rPr>
      <t>2</t>
    </r>
  </si>
  <si>
    <r>
      <t>2,5 - 7,0 кг/см</t>
    </r>
    <r>
      <rPr>
        <vertAlign val="superscript"/>
        <sz val="11"/>
        <rFont val="Times New Roman"/>
        <family val="1"/>
        <charset val="204"/>
      </rPr>
      <t>2</t>
    </r>
  </si>
  <si>
    <r>
      <t>7,0 - 13,0 кг/см</t>
    </r>
    <r>
      <rPr>
        <vertAlign val="superscript"/>
        <sz val="11"/>
        <rFont val="Times New Roman"/>
        <family val="1"/>
        <charset val="204"/>
      </rPr>
      <t>2</t>
    </r>
  </si>
  <si>
    <r>
      <t>&gt; 13 кг/см</t>
    </r>
    <r>
      <rPr>
        <vertAlign val="superscript"/>
        <sz val="11"/>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</si>
  <si>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</si>
  <si>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</si>
  <si>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</si>
  <si>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</si>
  <si>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</si>
  <si>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</si>
  <si>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</si>
  <si>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средний тариф на теплоноситель, в том числе:</t>
  </si>
  <si>
    <t>руб./куб. метра</t>
  </si>
  <si>
    <t>вода</t>
  </si>
  <si>
    <t>пар</t>
  </si>
  <si>
    <r>
      <t>_____</t>
    </r>
    <r>
      <rPr>
        <sz val="10"/>
        <rFont val="Times New Roman"/>
        <family val="1"/>
        <charset val="204"/>
      </rPr>
      <t>*</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</si>
  <si>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t>15,25% (без учета функции СТСО) постановление СТ АО от 28.11.2022 № 185, с учетом Соглашения об условиях осуществления регулируемой деятельности по оказанию услуг по передаче электрической энергии от 31.10.2025 № 1, заключенного между филиалом ПАО "Россети Юг" - "Астраханьэнерго" и Службой по тарифам Астраханской области
15,48% (с учетом функции СТСО)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</si>
</sst>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00\ _₽_-;\-* #,##0.00\ _₽_-;_-* &quot;-&quot;??\ _₽_-;_-@_-"/>
    <numFmt numFmtId="166" formatCode="_-* #,##0.00_р_._-;\-* #,##0.00_р_._-;_-* &quot;-&quot;??_р_._-;_-@_-"/>
    <numFmt numFmtId="169" formatCode="_-* #,##0\ _₽_-;\-* #,##0\ _₽_-;_-* &quot;-&quot;??\ _₽_-;_-@_-"/>
  </numFmts>
  <fonts count="24" x14ac:knownFonts="1">
    <font>
      <sz val="11"/>
      <color theme="1"/>
      <name val="Calibri"/>
      <family val="2"/>
      <charset val="204"/>
      <scheme val="minor"/>
    </font>
    <font>
      <sz val="11"/>
      <color theme="1"/>
      <name val="Calibri"/>
      <family val="2"/>
      <charset val="204"/>
      <scheme val="minor"/>
    </font>
    <font>
      <sz val="10"/>
      <name val="Arial Cyr"/>
    </font>
    <font>
      <sz val="12"/>
      <name val="Times New Roman"/>
      <family val="1"/>
      <charset val="204"/>
    </font>
    <font>
      <b/>
      <sz val="14"/>
      <name val="Times New Roman"/>
      <family val="1"/>
      <charset val="204"/>
    </font>
    <font>
      <u/>
      <sz val="14"/>
      <name val="Times New Roman"/>
      <family val="1"/>
      <charset val="204"/>
    </font>
    <font>
      <i/>
      <sz val="6"/>
      <name val="Times New Roman"/>
      <family val="1"/>
      <charset val="204"/>
    </font>
    <font>
      <sz val="14"/>
      <name val="Times New Roman"/>
      <family val="1"/>
      <charset val="204"/>
    </font>
    <font>
      <sz val="13"/>
      <name val="Times New Roman"/>
      <family val="1"/>
      <charset val="204"/>
    </font>
    <font>
      <b/>
      <sz val="16"/>
      <name val="Times New Roman"/>
      <family val="1"/>
      <charset val="204"/>
    </font>
    <font>
      <vertAlign val="superscript"/>
      <sz val="14"/>
      <name val="Times New Roman"/>
      <family val="1"/>
      <charset val="204"/>
    </font>
    <font>
      <b/>
      <vertAlign val="superscript"/>
      <sz val="22"/>
      <name val="Times New Roman"/>
      <family val="1"/>
      <charset val="204"/>
    </font>
    <font>
      <b/>
      <sz val="12"/>
      <name val="Times New Roman"/>
      <family val="1"/>
      <charset val="204"/>
    </font>
    <font>
      <vertAlign val="superscript"/>
      <sz val="12"/>
      <name val="Times New Roman"/>
      <family val="1"/>
      <charset val="204"/>
    </font>
    <font>
      <sz val="20"/>
      <name val="Times New Roman"/>
      <family val="1"/>
      <charset val="204"/>
    </font>
    <font>
      <sz val="12"/>
      <color theme="1"/>
      <name val="Times New Roman"/>
      <family val="1"/>
      <charset val="204"/>
    </font>
    <font>
      <i/>
      <sz val="12"/>
      <name val="Times New Roman"/>
      <family val="1"/>
      <charset val="204"/>
    </font>
    <font>
      <sz val="10"/>
      <name val="Arial Cyr"/>
      <charset val="204"/>
    </font>
    <font>
      <sz val="10"/>
      <color indexed="65"/>
      <name val="Times New Roman"/>
      <family val="1"/>
      <charset val="204"/>
    </font>
    <font>
      <vertAlign val="superscript"/>
      <sz val="10"/>
      <name val="Times New Roman"/>
      <family val="1"/>
      <charset val="204"/>
    </font>
    <font>
      <sz val="10"/>
      <name val="Times New Roman"/>
      <family val="1"/>
      <charset val="204"/>
    </font>
    <font>
      <sz val="11"/>
      <name val="Calibri"/>
      <family val="2"/>
      <charset val="204"/>
    </font>
    <font>
      <sz val="11"/>
      <name val="Times New Roman"/>
      <family val="1"/>
      <charset val="204"/>
    </font>
    <font>
      <vertAlign val="superscript"/>
      <sz val="11"/>
      <name val="Times New Roman"/>
      <family val="1"/>
      <charset val="204"/>
    </font>
  </fonts>
  <fills count="2">
    <fill>
      <patternFill patternType="none"/>
    </fill>
    <fill>
      <patternFill patternType="gray125"/>
    </fill>
  </fills>
  <borders count="13">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7">
    <xf numFmtId="0" fontId="0" fillId="0" borderId="0"/>
    <xf numFmtId="43" fontId="1" fillId="0" borderId="0" applyFont="0" applyFill="0" applyBorder="0" applyProtection="0"/>
    <xf numFmtId="9" fontId="1" fillId="0" borderId="0" applyFont="0" applyFill="0" applyBorder="0" applyProtection="0"/>
    <xf numFmtId="0" fontId="2" fillId="0" borderId="0"/>
    <xf numFmtId="0" fontId="17" fillId="0" borderId="0"/>
    <xf numFmtId="0" fontId="21" fillId="0" borderId="0"/>
    <xf numFmtId="166" fontId="2" fillId="0" borderId="0" applyFont="0" applyFill="0" applyBorder="0"/>
  </cellStyleXfs>
  <cellXfs count="102">
    <xf numFmtId="0" fontId="0" fillId="0" borderId="0" xfId="0"/>
    <xf numFmtId="0" fontId="2" fillId="0" borderId="0" xfId="3" applyFont="1" applyFill="1" applyBorder="1"/>
    <xf numFmtId="0" fontId="3" fillId="0" borderId="0" xfId="3" applyFont="1" applyFill="1" applyBorder="1" applyAlignment="1">
      <alignment horizontal="right" wrapText="1"/>
    </xf>
    <xf numFmtId="0" fontId="3" fillId="0" borderId="0" xfId="3" applyFont="1" applyFill="1" applyBorder="1" applyAlignment="1">
      <alignment wrapText="1"/>
    </xf>
    <xf numFmtId="0" fontId="8" fillId="0" borderId="0" xfId="3" applyFont="1" applyFill="1" applyBorder="1" applyAlignment="1">
      <alignment vertical="center"/>
    </xf>
    <xf numFmtId="0" fontId="4" fillId="0" borderId="0" xfId="3" applyFont="1" applyFill="1" applyBorder="1" applyAlignment="1">
      <alignment horizontal="center" vertical="center"/>
    </xf>
    <xf numFmtId="0" fontId="7" fillId="0" borderId="0" xfId="3" applyFont="1" applyFill="1" applyBorder="1" applyAlignment="1">
      <alignment vertical="center"/>
    </xf>
    <xf numFmtId="0" fontId="7" fillId="0" borderId="0" xfId="3" applyFont="1" applyFill="1" applyBorder="1" applyAlignment="1">
      <alignment vertical="center" wrapText="1"/>
    </xf>
    <xf numFmtId="0" fontId="7" fillId="0" borderId="0" xfId="3" applyFont="1" applyFill="1" applyBorder="1" applyAlignment="1">
      <alignment horizontal="left" vertical="center"/>
    </xf>
    <xf numFmtId="0" fontId="3" fillId="0" borderId="0" xfId="3" applyFont="1" applyFill="1" applyBorder="1" applyAlignment="1">
      <alignment vertical="center"/>
    </xf>
    <xf numFmtId="165" fontId="3" fillId="0" borderId="4" xfId="3" applyNumberFormat="1" applyFont="1" applyFill="1" applyBorder="1" applyAlignment="1">
      <alignment horizontal="center" vertical="center"/>
    </xf>
    <xf numFmtId="0" fontId="3" fillId="0" borderId="0" xfId="3" applyFont="1"/>
    <xf numFmtId="3" fontId="3" fillId="0" borderId="4" xfId="4" applyNumberFormat="1" applyFont="1" applyFill="1" applyBorder="1" applyAlignment="1">
      <alignment horizontal="center" vertical="center"/>
    </xf>
    <xf numFmtId="0" fontId="22" fillId="0" borderId="0" xfId="3" applyFont="1" applyAlignment="1">
      <alignment horizontal="center" vertical="center" wrapText="1"/>
    </xf>
    <xf numFmtId="0" fontId="3" fillId="0" borderId="4" xfId="5" applyFont="1" applyBorder="1" applyAlignment="1">
      <alignment horizontal="center" vertical="center" wrapText="1"/>
    </xf>
    <xf numFmtId="0" fontId="22" fillId="0" borderId="0" xfId="3" applyFont="1" applyAlignment="1">
      <alignment vertical="top"/>
    </xf>
    <xf numFmtId="0" fontId="22" fillId="0" borderId="2" xfId="5" applyFont="1" applyBorder="1" applyAlignment="1">
      <alignment horizontal="center" vertical="top" wrapText="1"/>
    </xf>
    <xf numFmtId="0" fontId="22" fillId="0" borderId="3" xfId="5" applyFont="1" applyBorder="1" applyAlignment="1">
      <alignment horizontal="left" vertical="top" wrapText="1"/>
    </xf>
    <xf numFmtId="0" fontId="22" fillId="0" borderId="10" xfId="5" applyFont="1" applyBorder="1" applyAlignment="1">
      <alignment horizontal="center"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center" wrapText="1"/>
    </xf>
    <xf numFmtId="0" fontId="22" fillId="0" borderId="10" xfId="5" applyFont="1" applyBorder="1" applyAlignment="1">
      <alignment horizontal="center" vertical="center" wrapText="1"/>
    </xf>
    <xf numFmtId="43" fontId="22" fillId="0" borderId="10" xfId="1" applyFont="1" applyBorder="1" applyAlignment="1">
      <alignment horizontal="center" vertical="center"/>
    </xf>
    <xf numFmtId="4" fontId="22" fillId="0" borderId="10" xfId="5" applyNumberFormat="1" applyFont="1" applyBorder="1" applyAlignment="1">
      <alignment horizontal="center" vertical="center"/>
    </xf>
    <xf numFmtId="0" fontId="22" fillId="0" borderId="11" xfId="5" applyFont="1" applyBorder="1" applyAlignment="1">
      <alignment horizontal="left" vertical="center" wrapText="1"/>
    </xf>
    <xf numFmtId="0" fontId="22" fillId="0" borderId="11" xfId="5" applyFont="1" applyBorder="1" applyAlignment="1">
      <alignment horizontal="center" vertical="center" wrapText="1"/>
    </xf>
    <xf numFmtId="43" fontId="22" fillId="0" borderId="11" xfId="1" applyFont="1" applyBorder="1" applyAlignment="1">
      <alignment horizontal="center" vertical="center"/>
    </xf>
    <xf numFmtId="4" fontId="22" fillId="0" borderId="11" xfId="5" applyNumberFormat="1" applyFont="1" applyBorder="1" applyAlignment="1">
      <alignment horizontal="center" vertical="center"/>
    </xf>
    <xf numFmtId="0" fontId="22" fillId="0" borderId="0" xfId="5" applyFont="1" applyAlignment="1">
      <alignment horizontal="center" vertical="top" wrapText="1"/>
    </xf>
    <xf numFmtId="0" fontId="22" fillId="0" borderId="0" xfId="5" applyFont="1" applyAlignment="1">
      <alignment horizontal="left" vertical="top" wrapText="1"/>
    </xf>
    <xf numFmtId="0" fontId="22" fillId="0" borderId="0" xfId="5" applyFont="1" applyAlignment="1">
      <alignment horizontal="center" vertical="top"/>
    </xf>
    <xf numFmtId="0" fontId="22" fillId="0" borderId="12" xfId="5" applyFont="1" applyBorder="1" applyAlignment="1">
      <alignment horizontal="center" vertical="top" wrapText="1"/>
    </xf>
    <xf numFmtId="0" fontId="22" fillId="0" borderId="12" xfId="5" applyFont="1" applyBorder="1" applyAlignment="1">
      <alignment horizontal="left" vertical="top" wrapText="1"/>
    </xf>
    <xf numFmtId="0" fontId="22" fillId="0" borderId="12" xfId="5" applyFont="1" applyBorder="1" applyAlignment="1">
      <alignment horizontal="center" vertical="top"/>
    </xf>
    <xf numFmtId="0" fontId="18" fillId="0" borderId="0" xfId="3" applyFont="1"/>
    <xf numFmtId="0" fontId="20" fillId="0" borderId="0" xfId="3" applyFont="1"/>
    <xf numFmtId="0" fontId="3" fillId="0" borderId="0" xfId="3" applyFont="1" applyFill="1" applyAlignment="1">
      <alignment vertical="center"/>
    </xf>
    <xf numFmtId="0" fontId="7" fillId="0" borderId="1" xfId="3"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3" fillId="0" borderId="0" xfId="3" applyFont="1" applyFill="1" applyAlignment="1">
      <alignment horizontal="center" vertical="center" wrapText="1"/>
    </xf>
    <xf numFmtId="0" fontId="4" fillId="0" borderId="4" xfId="3" applyFont="1" applyFill="1" applyBorder="1" applyAlignment="1">
      <alignment horizontal="center" vertical="center" wrapText="1"/>
    </xf>
    <xf numFmtId="0" fontId="12" fillId="0" borderId="0" xfId="3" applyFont="1" applyFill="1" applyAlignment="1">
      <alignment vertical="center"/>
    </xf>
    <xf numFmtId="0" fontId="3" fillId="0" borderId="4" xfId="3" applyFont="1" applyFill="1" applyBorder="1" applyAlignment="1">
      <alignment horizontal="center" vertical="center" wrapText="1"/>
    </xf>
    <xf numFmtId="0" fontId="3" fillId="0" borderId="4" xfId="3" applyFont="1" applyFill="1" applyBorder="1" applyAlignment="1">
      <alignment horizontal="left" vertical="center" wrapText="1"/>
    </xf>
    <xf numFmtId="3" fontId="3" fillId="0" borderId="4" xfId="3" applyNumberFormat="1" applyFont="1" applyFill="1" applyBorder="1" applyAlignment="1">
      <alignment horizontal="center" vertical="center"/>
    </xf>
    <xf numFmtId="0" fontId="12" fillId="0" borderId="4" xfId="3" applyFont="1" applyFill="1" applyBorder="1" applyAlignment="1">
      <alignment horizontal="center" vertical="center" wrapText="1"/>
    </xf>
    <xf numFmtId="164" fontId="3" fillId="0" borderId="4" xfId="2" applyNumberFormat="1" applyFont="1" applyFill="1" applyBorder="1" applyAlignment="1">
      <alignment horizontal="center" vertical="center"/>
    </xf>
    <xf numFmtId="0" fontId="3" fillId="0" borderId="4" xfId="3" applyFont="1" applyFill="1" applyBorder="1" applyAlignment="1">
      <alignment horizontal="center" vertical="center"/>
    </xf>
    <xf numFmtId="43" fontId="3" fillId="0" borderId="4" xfId="1" applyNumberFormat="1" applyFont="1" applyFill="1" applyBorder="1"/>
    <xf numFmtId="165" fontId="3" fillId="0" borderId="4" xfId="1" applyNumberFormat="1" applyFont="1" applyFill="1" applyBorder="1" applyAlignment="1">
      <alignment horizontal="center" vertical="center" wrapText="1"/>
    </xf>
    <xf numFmtId="0" fontId="12" fillId="0" borderId="7" xfId="3" applyFont="1" applyFill="1" applyBorder="1" applyAlignment="1">
      <alignment vertical="center" wrapText="1"/>
    </xf>
    <xf numFmtId="0" fontId="4" fillId="0" borderId="4" xfId="3" applyFont="1" applyFill="1" applyBorder="1" applyAlignment="1">
      <alignment vertical="center" wrapText="1"/>
    </xf>
    <xf numFmtId="3" fontId="4" fillId="0" borderId="4" xfId="3" applyNumberFormat="1" applyFont="1" applyFill="1" applyBorder="1" applyAlignment="1">
      <alignment vertical="center" wrapText="1"/>
    </xf>
    <xf numFmtId="0" fontId="3" fillId="0" borderId="4" xfId="3" applyFont="1" applyFill="1" applyBorder="1" applyAlignment="1">
      <alignment horizontal="right" vertical="center" wrapText="1"/>
    </xf>
    <xf numFmtId="0" fontId="3" fillId="0" borderId="4" xfId="3" applyFont="1" applyFill="1" applyBorder="1" applyAlignment="1">
      <alignment horizontal="right" vertical="top" wrapText="1"/>
    </xf>
    <xf numFmtId="0" fontId="3" fillId="0" borderId="4" xfId="3" applyFont="1" applyFill="1" applyBorder="1" applyAlignment="1">
      <alignment horizontal="left" vertical="top" wrapText="1"/>
    </xf>
    <xf numFmtId="165" fontId="15" fillId="0" borderId="4" xfId="1" applyNumberFormat="1" applyFont="1" applyFill="1" applyBorder="1" applyAlignment="1">
      <alignment horizontal="center" vertical="center" wrapText="1"/>
    </xf>
    <xf numFmtId="0" fontId="16" fillId="0" borderId="4" xfId="3" applyFont="1" applyFill="1" applyBorder="1" applyAlignment="1">
      <alignment horizontal="left" vertical="center" wrapText="1"/>
    </xf>
    <xf numFmtId="16" fontId="3" fillId="0" borderId="4" xfId="3" applyNumberFormat="1" applyFont="1" applyFill="1" applyBorder="1" applyAlignment="1">
      <alignment horizontal="center" vertical="center" wrapText="1"/>
    </xf>
    <xf numFmtId="2" fontId="3" fillId="0" borderId="4" xfId="3" applyNumberFormat="1" applyFont="1" applyFill="1" applyBorder="1" applyAlignment="1">
      <alignment horizontal="center" vertical="center"/>
    </xf>
    <xf numFmtId="0" fontId="3" fillId="0" borderId="4" xfId="3" applyFont="1" applyFill="1" applyBorder="1" applyAlignment="1">
      <alignment horizontal="center" wrapText="1"/>
    </xf>
    <xf numFmtId="0" fontId="16" fillId="0" borderId="4" xfId="3" applyFont="1" applyFill="1" applyBorder="1" applyAlignment="1">
      <alignment horizontal="left" wrapText="1"/>
    </xf>
    <xf numFmtId="0" fontId="3" fillId="0" borderId="4" xfId="3" applyFont="1" applyFill="1" applyBorder="1" applyAlignment="1">
      <alignment horizontal="center"/>
    </xf>
    <xf numFmtId="0" fontId="3" fillId="0" borderId="0" xfId="3" applyFont="1" applyFill="1"/>
    <xf numFmtId="165" fontId="3" fillId="0" borderId="4" xfId="1" applyNumberFormat="1" applyFont="1" applyFill="1" applyBorder="1" applyAlignment="1">
      <alignment horizontal="center" vertical="center"/>
    </xf>
    <xf numFmtId="0" fontId="18" fillId="0" borderId="0" xfId="3" applyFont="1" applyFill="1" applyAlignment="1">
      <alignment vertical="center"/>
    </xf>
    <xf numFmtId="0" fontId="20" fillId="0" borderId="0" xfId="3" applyFont="1" applyFill="1" applyAlignment="1">
      <alignment vertical="center"/>
    </xf>
    <xf numFmtId="0" fontId="5" fillId="0" borderId="0" xfId="3" applyFont="1" applyFill="1" applyBorder="1" applyAlignment="1">
      <alignment horizontal="center"/>
    </xf>
    <xf numFmtId="0" fontId="7" fillId="0" borderId="0" xfId="3" applyFont="1" applyFill="1" applyBorder="1" applyAlignment="1">
      <alignment horizontal="center"/>
    </xf>
    <xf numFmtId="0" fontId="4" fillId="0" borderId="0" xfId="3" applyFont="1" applyFill="1" applyBorder="1" applyAlignment="1">
      <alignment horizontal="center"/>
    </xf>
    <xf numFmtId="0" fontId="4" fillId="0" borderId="0" xfId="3" applyFont="1" applyFill="1" applyBorder="1" applyAlignment="1">
      <alignment horizontal="center" vertical="center"/>
    </xf>
    <xf numFmtId="0" fontId="6" fillId="0" borderId="0" xfId="3" applyFont="1" applyFill="1" applyBorder="1" applyAlignment="1">
      <alignment horizontal="center" vertical="top"/>
    </xf>
    <xf numFmtId="0" fontId="4" fillId="0" borderId="0" xfId="3" applyFont="1" applyFill="1" applyAlignment="1">
      <alignment horizontal="center" vertical="center" wrapText="1"/>
    </xf>
    <xf numFmtId="0" fontId="4" fillId="0" borderId="0" xfId="3" applyFont="1" applyFill="1" applyAlignment="1">
      <alignment horizontal="center" vertical="center"/>
    </xf>
    <xf numFmtId="0" fontId="7" fillId="0" borderId="5"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0" xfId="3" applyFont="1" applyFill="1" applyBorder="1" applyAlignment="1">
      <alignment horizontal="left" vertical="center" wrapText="1"/>
    </xf>
    <xf numFmtId="0" fontId="4" fillId="0" borderId="3" xfId="3" applyFont="1" applyFill="1" applyBorder="1" applyAlignment="1">
      <alignment horizontal="left" vertical="center"/>
    </xf>
    <xf numFmtId="0" fontId="4" fillId="0" borderId="5" xfId="3" applyFont="1" applyFill="1" applyBorder="1" applyAlignment="1">
      <alignment horizontal="left" vertical="center"/>
    </xf>
    <xf numFmtId="0" fontId="3" fillId="0" borderId="0" xfId="3" applyFont="1" applyFill="1" applyAlignment="1">
      <alignment horizontal="left" vertical="top"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xf>
    <xf numFmtId="49" fontId="3" fillId="0" borderId="9" xfId="1" applyNumberFormat="1" applyFont="1" applyFill="1" applyBorder="1" applyAlignment="1">
      <alignment horizontal="center" vertical="center"/>
    </xf>
    <xf numFmtId="0" fontId="3" fillId="0" borderId="7"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3" xfId="3" applyFont="1" applyFill="1" applyBorder="1" applyAlignment="1">
      <alignment horizontal="center" vertical="center"/>
    </xf>
    <xf numFmtId="0" fontId="3" fillId="0" borderId="5" xfId="3" applyFont="1" applyFill="1" applyBorder="1" applyAlignment="1">
      <alignment horizontal="center" vertical="center"/>
    </xf>
    <xf numFmtId="0" fontId="14" fillId="0" borderId="2" xfId="3" applyFont="1" applyFill="1" applyBorder="1" applyAlignment="1">
      <alignment horizontal="center" vertical="center"/>
    </xf>
    <xf numFmtId="0" fontId="14" fillId="0" borderId="10" xfId="3" applyFont="1" applyFill="1" applyBorder="1" applyAlignment="1">
      <alignment horizontal="center" vertical="center"/>
    </xf>
    <xf numFmtId="0" fontId="14" fillId="0" borderId="11" xfId="3" applyFont="1" applyFill="1" applyBorder="1" applyAlignment="1">
      <alignment horizontal="center" vertical="center"/>
    </xf>
    <xf numFmtId="0" fontId="3" fillId="0" borderId="4" xfId="3" applyFont="1" applyFill="1" applyBorder="1" applyAlignment="1">
      <alignment horizontal="center" vertical="center"/>
    </xf>
    <xf numFmtId="0" fontId="22" fillId="0" borderId="2" xfId="5" applyFont="1" applyBorder="1" applyAlignment="1">
      <alignment horizontal="center" vertical="top"/>
    </xf>
    <xf numFmtId="0" fontId="22" fillId="0" borderId="10" xfId="5" applyFont="1" applyBorder="1" applyAlignment="1">
      <alignment horizontal="center" vertical="top"/>
    </xf>
    <xf numFmtId="0" fontId="4" fillId="0" borderId="0" xfId="3" applyFont="1" applyAlignment="1">
      <alignment horizontal="center" wrapText="1"/>
    </xf>
    <xf numFmtId="0" fontId="3" fillId="0" borderId="9" xfId="5" applyFont="1" applyBorder="1" applyAlignment="1">
      <alignment horizontal="center" vertical="center" wrapText="1"/>
    </xf>
    <xf numFmtId="0" fontId="3" fillId="0" borderId="4" xfId="5" applyFont="1" applyBorder="1" applyAlignment="1">
      <alignment horizontal="center" vertical="center"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169" fontId="3" fillId="0" borderId="4" xfId="3" applyNumberFormat="1" applyFont="1" applyFill="1" applyBorder="1" applyAlignment="1">
      <alignment horizontal="center" vertical="center"/>
    </xf>
  </cellXfs>
  <cellStyles count="7">
    <cellStyle name="Обычный" xfId="0" builtinId="0"/>
    <cellStyle name="Обычный 10 4" xfId="3"/>
    <cellStyle name="Обычный 10 4 4" xfId="4"/>
    <cellStyle name="Обычный_стр.1_5" xfId="5"/>
    <cellStyle name="Процентный" xfId="2" builtinId="5"/>
    <cellStyle name="Финансовый" xfId="1" builtinId="3"/>
    <cellStyle name="Финансовый 10 10"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1044;&#1077;&#1087;%20&#1090;&#1072;&#1088;&#1080;&#1092;&#1086;&#1086;&#1073;&#1088;&#1072;&#1079;&#1086;&#1074;&#1072;&#1085;&#1080;&#1103;\_&#1054;&#1073;&#1097;&#1072;&#1103;%20&#1087;&#1072;&#1087;&#1082;&#1072;\&#1058;&#1072;&#1088;&#1080;&#1092;&#1085;&#1099;&#1077;%20&#1084;&#1086;&#1076;&#1077;&#1083;&#1080;_&#1079;&#1072;&#1103;&#1074;&#1082;&#1072;%202027\1&#1040;&#1069;_&#1058;&#1072;&#1088;&#1080;&#1092;&#1085;&#1072;&#1103;%20&#1079;&#1072;&#1103;&#1074;&#1082;&#1072;%20&#1085;&#1072;%202027%20&#1075;.%2026.04.2026_&#1048;&#1058;&#1054;&#1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sheetName val="2.17"/>
      <sheetName val="2.18"/>
      <sheetName val="2.3.1.ИПР факт "/>
      <sheetName val="сходимость"/>
      <sheetName val="2.15 Факт"/>
      <sheetName val="расчет к раскрытию"/>
      <sheetName val="2.9(ф.12)"/>
      <sheetName val="2.1. Расчет НВВ"/>
      <sheetName val="2.1.1. Расш.проч."/>
      <sheetName val="2.1.2 Эталон"/>
      <sheetName val="2.2. КорНВВ"/>
      <sheetName val="2.2.3 Факт НР"/>
      <sheetName val="2.2.1 КорПОиЦ"/>
      <sheetName val="2.2.1 КорПОиЦ _АЭ"/>
      <sheetName val="2.2.1 КорПОиЦ_Энергозащита"/>
      <sheetName val="2.2.1 КорПОиЦ_ГЭС"/>
      <sheetName val="2.2.2 КорОРЕХ"/>
      <sheetName val="2.2.4 ЭкОРЕХ"/>
      <sheetName val="2.2.5 ЭкПотерь."/>
      <sheetName val="2.3. КорИПР"/>
      <sheetName val="2.4 Коррект. надежн."/>
      <sheetName val="2.5 Баланс э-э"/>
      <sheetName val="2.6 Расходы потери"/>
      <sheetName val="2.7 ЕНЭС"/>
      <sheetName val="2.8 ТСО"/>
      <sheetName val="2.1.4 Расчет налога на имущ"/>
      <sheetName val="2.1.5 Расчет аморт 2027."/>
      <sheetName val="2.13 (П.2.1)"/>
      <sheetName val="2.14(П.2.2)"/>
      <sheetName val="2.19"/>
      <sheetName val="2.19.1 Вспомог к РСД"/>
      <sheetName val="2.1.6 Рег.долги"/>
      <sheetName val="2.10 (П.21.3)"/>
      <sheetName val="2.11 (П.1.25)"/>
      <sheetName val="2.12 (П.1.24)"/>
      <sheetName val="коммуналка"/>
      <sheetName val="Сальдо прочих 2025"/>
      <sheetName val="страх.из прибыли"/>
      <sheetName val="для ПЗ"/>
      <sheetName val="Долги РС"/>
      <sheetName val="2.3.2 Напр.Ам"/>
      <sheetName val="Сходимость 2025-2026"/>
      <sheetName val="2.13.1(П.2.1 2025 ф)"/>
      <sheetName val=" 2.13.2(П.2.1 2025 помес.ф.)"/>
      <sheetName val=" 2.13.3(П.2.1 2026 помес.ожид)"/>
      <sheetName val=" 2.13.4(П.2.1 2027 помес.пл)"/>
      <sheetName val="2.14.1(П.2.2 2025 ф)"/>
      <sheetName val=" 2.14.2(П.2.2 2025 помес.ф.)"/>
      <sheetName val="2.14.3(П.2.2 2026 помес.ожид) "/>
      <sheetName val=" 2.14.4(П.2.2 2027 помес.пл)"/>
      <sheetName val="Расчет аморт.2028"/>
      <sheetName val="Расчет аморт.2029"/>
      <sheetName val="Расчет аморт.2030"/>
      <sheetName val="Расчет аморт.2031"/>
      <sheetName val="Расчет аморт.2032"/>
      <sheetName val="Расчет аморт.2033"/>
      <sheetName val="Аренда"/>
      <sheetName val="Импортозамещение"/>
      <sheetName val="522-ФЗ"/>
      <sheetName val="БДР 2026-2027"/>
      <sheetName val="УО факт 2025"/>
      <sheetName val="свод"/>
      <sheetName val="4"/>
      <sheetName val="5"/>
      <sheetName val="ставки"/>
      <sheetName val="2.3.3 Свод ф-ла НапрАм"/>
      <sheetName val="2.1.3 РасчОРЕХ"/>
    </sheetNames>
    <sheetDataSet>
      <sheetData sheetId="0"/>
      <sheetData sheetId="1"/>
      <sheetData sheetId="2"/>
      <sheetData sheetId="3"/>
      <sheetData sheetId="4"/>
      <sheetData sheetId="5">
        <row r="15">
          <cell r="E15">
            <v>8351467.4893699996</v>
          </cell>
        </row>
      </sheetData>
      <sheetData sheetId="6">
        <row r="28">
          <cell r="H28">
            <v>1097564.9766717311</v>
          </cell>
          <cell r="I28">
            <v>879527.49589526281</v>
          </cell>
          <cell r="J28">
            <v>5628388.1567938961</v>
          </cell>
          <cell r="K28">
            <v>3286927.5731754769</v>
          </cell>
          <cell r="L28">
            <v>2873303.9878561236</v>
          </cell>
          <cell r="M28">
            <v>2679447.8742376231</v>
          </cell>
          <cell r="N28">
            <v>3863900.2430510689</v>
          </cell>
          <cell r="O28">
            <v>4475638.4787631314</v>
          </cell>
          <cell r="P28">
            <v>5242390.3379710205</v>
          </cell>
        </row>
        <row r="48">
          <cell r="H48">
            <v>-1381275.0126079104</v>
          </cell>
          <cell r="I48">
            <v>460706.66020420066</v>
          </cell>
          <cell r="J48">
            <v>735321.12326682522</v>
          </cell>
          <cell r="K48">
            <v>647668.2536599359</v>
          </cell>
          <cell r="L48">
            <v>656696.13510867197</v>
          </cell>
          <cell r="M48">
            <v>678545.59023246018</v>
          </cell>
          <cell r="N48">
            <v>772001.30894799868</v>
          </cell>
          <cell r="O48">
            <v>840473.6058289248</v>
          </cell>
          <cell r="P48">
            <v>920419.58534321992</v>
          </cell>
        </row>
        <row r="49">
          <cell r="H49">
            <v>1057076.1194417314</v>
          </cell>
          <cell r="I49">
            <v>1393530.2354694512</v>
          </cell>
          <cell r="J49">
            <v>3089779.8079184606</v>
          </cell>
          <cell r="K49">
            <v>2466725.9613161478</v>
          </cell>
          <cell r="L49">
            <v>2289415.7662331769</v>
          </cell>
          <cell r="M49">
            <v>1799677.7397664452</v>
          </cell>
          <cell r="N49">
            <v>1838060.4100658391</v>
          </cell>
          <cell r="O49">
            <v>2032076.0784043653</v>
          </cell>
          <cell r="P49">
            <v>2271660.1148505397</v>
          </cell>
        </row>
      </sheetData>
      <sheetData sheetId="7"/>
      <sheetData sheetId="8">
        <row r="6">
          <cell r="J6">
            <v>86134.195512307691</v>
          </cell>
          <cell r="K6">
            <v>86744.679570769222</v>
          </cell>
          <cell r="N6">
            <v>86767.90712230769</v>
          </cell>
          <cell r="P6">
            <v>86791.140893468531</v>
          </cell>
          <cell r="Q6">
            <v>86814.380885917184</v>
          </cell>
          <cell r="R6">
            <v>86837.627101319507</v>
          </cell>
          <cell r="S6">
            <v>86860.879541341812</v>
          </cell>
          <cell r="T6">
            <v>86884.138207650874</v>
          </cell>
          <cell r="U6">
            <v>86907.403101913893</v>
          </cell>
        </row>
        <row r="16">
          <cell r="J16">
            <v>388131.68188000005</v>
          </cell>
        </row>
        <row r="19">
          <cell r="J19">
            <v>1406147.2639700002</v>
          </cell>
        </row>
        <row r="40">
          <cell r="J40">
            <v>2287963.2217454864</v>
          </cell>
          <cell r="K40">
            <v>3278806.79</v>
          </cell>
          <cell r="N40">
            <v>3448676.13</v>
          </cell>
          <cell r="P40">
            <v>3586623.1751999999</v>
          </cell>
          <cell r="Q40">
            <v>3730088.1022080001</v>
          </cell>
          <cell r="R40">
            <v>3879291.6262963205</v>
          </cell>
          <cell r="S40">
            <v>4034463.2913481733</v>
          </cell>
          <cell r="T40">
            <v>4195841.8230021</v>
          </cell>
          <cell r="U40">
            <v>4363675.4959221845</v>
          </cell>
        </row>
        <row r="78">
          <cell r="J78">
            <v>4631584.2056679102</v>
          </cell>
          <cell r="K78">
            <v>2970169.4282603543</v>
          </cell>
          <cell r="N78">
            <v>5464397.8256476019</v>
          </cell>
          <cell r="P78">
            <v>5466960.2545263134</v>
          </cell>
          <cell r="Q78">
            <v>5247656.7850093227</v>
          </cell>
          <cell r="R78">
            <v>4921688.5173180411</v>
          </cell>
          <cell r="S78">
            <v>4991464.3782703653</v>
          </cell>
          <cell r="T78">
            <v>5264332.0597405527</v>
          </cell>
          <cell r="U78">
            <v>5618797.1590825487</v>
          </cell>
        </row>
        <row r="81">
          <cell r="J81">
            <v>28007.554609999999</v>
          </cell>
          <cell r="N81">
            <v>23753.29</v>
          </cell>
          <cell r="P81">
            <v>24703.421600000001</v>
          </cell>
          <cell r="Q81">
            <v>25691.558464000002</v>
          </cell>
          <cell r="R81">
            <v>26719.220802560001</v>
          </cell>
          <cell r="S81">
            <v>27787.989634662401</v>
          </cell>
          <cell r="T81">
            <v>28899.509220048898</v>
          </cell>
          <cell r="U81">
            <v>30055.489588850854</v>
          </cell>
        </row>
        <row r="82">
          <cell r="J82">
            <v>14478.140314513903</v>
          </cell>
          <cell r="K82">
            <v>12955.49</v>
          </cell>
          <cell r="N82">
            <v>20962.910770559396</v>
          </cell>
          <cell r="P82">
            <v>21801.427201381772</v>
          </cell>
          <cell r="Q82">
            <v>22673.484289437045</v>
          </cell>
          <cell r="R82">
            <v>23580.423661014527</v>
          </cell>
          <cell r="S82">
            <v>24523.640607455109</v>
          </cell>
          <cell r="T82">
            <v>25504.586231753314</v>
          </cell>
          <cell r="U82">
            <v>26524.769681023448</v>
          </cell>
        </row>
        <row r="89">
          <cell r="K89">
            <v>0</v>
          </cell>
          <cell r="N89">
            <v>453359.7281402442</v>
          </cell>
          <cell r="P89">
            <v>471494.11726585397</v>
          </cell>
          <cell r="Q89">
            <v>490353.88195648813</v>
          </cell>
          <cell r="R89">
            <v>509968.03723474767</v>
          </cell>
          <cell r="S89">
            <v>530366.75872413756</v>
          </cell>
          <cell r="T89">
            <v>551581.42907310312</v>
          </cell>
          <cell r="U89">
            <v>0</v>
          </cell>
        </row>
        <row r="91">
          <cell r="N91">
            <v>65468.195211673134</v>
          </cell>
        </row>
        <row r="122">
          <cell r="K122">
            <v>190698.83096847532</v>
          </cell>
          <cell r="N122">
            <v>2145470.9348327508</v>
          </cell>
          <cell r="P122">
            <v>0</v>
          </cell>
          <cell r="Q122">
            <v>0</v>
          </cell>
          <cell r="R122">
            <v>339157.27469897998</v>
          </cell>
          <cell r="S122">
            <v>1689512.6544138021</v>
          </cell>
          <cell r="T122">
            <v>2310284.1338569215</v>
          </cell>
          <cell r="U122">
            <v>3623997.5656605572</v>
          </cell>
        </row>
        <row r="135">
          <cell r="K135">
            <v>460706.6602041999</v>
          </cell>
          <cell r="N135">
            <v>735321.1232668265</v>
          </cell>
          <cell r="P135">
            <v>647668.25365994056</v>
          </cell>
          <cell r="Q135">
            <v>656696.13510867313</v>
          </cell>
          <cell r="R135">
            <v>678545.59023245983</v>
          </cell>
          <cell r="S135">
            <v>772001.30894799705</v>
          </cell>
          <cell r="T135">
            <v>840473.60582892376</v>
          </cell>
          <cell r="U135">
            <v>920419.58534321957</v>
          </cell>
        </row>
        <row r="143">
          <cell r="K143">
            <v>10117236.660596304</v>
          </cell>
          <cell r="N143">
            <v>15912193.799868548</v>
          </cell>
          <cell r="P143">
            <v>14090301.54657455</v>
          </cell>
          <cell r="Q143">
            <v>14299457.785786567</v>
          </cell>
          <cell r="R143">
            <v>14778649.901326265</v>
          </cell>
          <cell r="S143">
            <v>16762387.694610333</v>
          </cell>
          <cell r="T143">
            <v>18222320.337377887</v>
          </cell>
          <cell r="U143">
            <v>19924080.891776919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2">
          <cell r="N32">
            <v>2757.2947439999998</v>
          </cell>
          <cell r="O32">
            <v>2846.99</v>
          </cell>
          <cell r="R32">
            <v>2838.1644299999998</v>
          </cell>
          <cell r="S32">
            <v>2852.5908489999997</v>
          </cell>
          <cell r="T32">
            <v>2867.0894097449991</v>
          </cell>
          <cell r="U32">
            <v>2881.6206247937239</v>
          </cell>
          <cell r="V32">
            <v>2896.2244959176924</v>
          </cell>
          <cell r="W32">
            <v>2910.9013863972809</v>
          </cell>
          <cell r="X32">
            <v>2925.6516613292674</v>
          </cell>
        </row>
        <row r="33">
          <cell r="N33">
            <v>1047.51</v>
          </cell>
          <cell r="O33">
            <v>1084</v>
          </cell>
          <cell r="R33">
            <v>1078.870165</v>
          </cell>
          <cell r="S33">
            <v>1084.264515825</v>
          </cell>
          <cell r="T33">
            <v>1089.685838404125</v>
          </cell>
          <cell r="U33">
            <v>1095.1342675961455</v>
          </cell>
          <cell r="V33">
            <v>1100.6099389341261</v>
          </cell>
          <cell r="W33">
            <v>1106.1129886287968</v>
          </cell>
          <cell r="X33">
            <v>1111.6435535719406</v>
          </cell>
        </row>
        <row r="34">
          <cell r="N34">
            <v>411.55</v>
          </cell>
          <cell r="O34">
            <v>425.36</v>
          </cell>
          <cell r="R34">
            <v>426.71</v>
          </cell>
          <cell r="S34">
            <v>426.71</v>
          </cell>
          <cell r="T34">
            <v>426.71</v>
          </cell>
          <cell r="U34">
            <v>426.71</v>
          </cell>
          <cell r="V34">
            <v>426.71</v>
          </cell>
          <cell r="W34">
            <v>426.71</v>
          </cell>
          <cell r="X34">
            <v>426.71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c@a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2" zoomScale="80" zoomScaleNormal="80" workbookViewId="0">
      <selection activeCell="R14" sqref="R14"/>
    </sheetView>
  </sheetViews>
  <sheetFormatPr defaultColWidth="9.140625" defaultRowHeight="12.75" x14ac:dyDescent="0.2"/>
  <cols>
    <col min="1" max="1" width="36.140625" style="1" bestFit="1" customWidth="1"/>
    <col min="2" max="2" width="61.42578125" style="1" bestFit="1" customWidth="1"/>
    <col min="3" max="3" width="11.7109375" style="1" bestFit="1" customWidth="1"/>
    <col min="4" max="4" width="11" style="1" bestFit="1" customWidth="1"/>
    <col min="5" max="16384" width="9.140625" style="1"/>
  </cols>
  <sheetData>
    <row r="1" spans="1:4" ht="54" hidden="1" customHeight="1" x14ac:dyDescent="0.25">
      <c r="B1" s="2" t="s">
        <v>0</v>
      </c>
      <c r="C1" s="3"/>
      <c r="D1" s="3"/>
    </row>
    <row r="3" spans="1:4" ht="18.75" x14ac:dyDescent="0.3">
      <c r="A3" s="71" t="s">
        <v>1</v>
      </c>
      <c r="B3" s="71"/>
    </row>
    <row r="4" spans="1:4" ht="18.75" x14ac:dyDescent="0.3">
      <c r="A4" s="71" t="s">
        <v>2</v>
      </c>
      <c r="B4" s="71"/>
    </row>
    <row r="5" spans="1:4" ht="18.75" x14ac:dyDescent="0.3">
      <c r="A5" s="71" t="s">
        <v>3</v>
      </c>
      <c r="B5" s="71"/>
    </row>
    <row r="6" spans="1:4" ht="18.75" x14ac:dyDescent="0.3">
      <c r="A6" s="71"/>
      <c r="B6" s="71"/>
    </row>
    <row r="7" spans="1:4" ht="18.75" x14ac:dyDescent="0.3">
      <c r="A7" s="69" t="s">
        <v>4</v>
      </c>
      <c r="B7" s="69"/>
    </row>
    <row r="8" spans="1:4" ht="9" customHeight="1" x14ac:dyDescent="0.2">
      <c r="A8" s="73" t="s">
        <v>5</v>
      </c>
      <c r="B8" s="73"/>
    </row>
    <row r="9" spans="1:4" ht="18.75" x14ac:dyDescent="0.3">
      <c r="A9" s="69" t="s">
        <v>6</v>
      </c>
      <c r="B9" s="70"/>
    </row>
    <row r="10" spans="1:4" ht="18.75" x14ac:dyDescent="0.3">
      <c r="A10" s="71"/>
      <c r="B10" s="71"/>
    </row>
    <row r="12" spans="1:4" ht="18.75" x14ac:dyDescent="0.2">
      <c r="A12" s="72" t="s">
        <v>7</v>
      </c>
      <c r="B12" s="72"/>
      <c r="C12" s="4"/>
      <c r="D12" s="4"/>
    </row>
    <row r="13" spans="1:4" ht="18.75" x14ac:dyDescent="0.2">
      <c r="A13" s="5"/>
      <c r="B13" s="5"/>
      <c r="C13" s="4"/>
      <c r="D13" s="4"/>
    </row>
    <row r="14" spans="1:4" ht="18.75" x14ac:dyDescent="0.2">
      <c r="A14" s="5"/>
      <c r="B14" s="5"/>
      <c r="C14" s="4"/>
      <c r="D14" s="4"/>
    </row>
    <row r="15" spans="1:4" ht="37.5" x14ac:dyDescent="0.2">
      <c r="A15" s="6" t="s">
        <v>8</v>
      </c>
      <c r="B15" s="7" t="s">
        <v>9</v>
      </c>
    </row>
    <row r="16" spans="1:4" ht="18.75" x14ac:dyDescent="0.2">
      <c r="A16" s="6" t="s">
        <v>10</v>
      </c>
      <c r="B16" s="6" t="s">
        <v>11</v>
      </c>
    </row>
    <row r="17" spans="1:2" ht="18.75" x14ac:dyDescent="0.2">
      <c r="A17" s="6" t="s">
        <v>12</v>
      </c>
      <c r="B17" s="6" t="s">
        <v>13</v>
      </c>
    </row>
    <row r="18" spans="1:2" ht="18.75" x14ac:dyDescent="0.2">
      <c r="A18" s="6" t="s">
        <v>14</v>
      </c>
      <c r="B18" s="6" t="s">
        <v>15</v>
      </c>
    </row>
    <row r="19" spans="1:2" ht="18.75" x14ac:dyDescent="0.2">
      <c r="A19" s="6" t="s">
        <v>16</v>
      </c>
      <c r="B19" s="8">
        <v>6164266561</v>
      </c>
    </row>
    <row r="20" spans="1:2" ht="18.75" x14ac:dyDescent="0.2">
      <c r="A20" s="6" t="s">
        <v>17</v>
      </c>
      <c r="B20" s="8">
        <v>301502001</v>
      </c>
    </row>
    <row r="21" spans="1:2" ht="30" customHeight="1" x14ac:dyDescent="0.2">
      <c r="A21" s="6" t="s">
        <v>18</v>
      </c>
      <c r="B21" s="6" t="s">
        <v>19</v>
      </c>
    </row>
    <row r="22" spans="1:2" ht="18.75" x14ac:dyDescent="0.2">
      <c r="A22" s="6" t="s">
        <v>20</v>
      </c>
      <c r="B22" s="6" t="s">
        <v>21</v>
      </c>
    </row>
    <row r="23" spans="1:2" ht="18.75" x14ac:dyDescent="0.2">
      <c r="A23" s="6" t="s">
        <v>22</v>
      </c>
      <c r="B23" s="6" t="s">
        <v>23</v>
      </c>
    </row>
    <row r="24" spans="1:2" ht="18.75" x14ac:dyDescent="0.2">
      <c r="A24" s="6" t="s">
        <v>24</v>
      </c>
      <c r="B24" s="6" t="s">
        <v>25</v>
      </c>
    </row>
    <row r="25" spans="1:2" ht="15.75" x14ac:dyDescent="0.2">
      <c r="A25" s="9"/>
    </row>
  </sheetData>
  <mergeCells count="9">
    <mergeCell ref="A9:B9"/>
    <mergeCell ref="A10:B10"/>
    <mergeCell ref="A12:B12"/>
    <mergeCell ref="A3:B3"/>
    <mergeCell ref="A4:B4"/>
    <mergeCell ref="A5:B5"/>
    <mergeCell ref="A6:B6"/>
    <mergeCell ref="A7:B7"/>
    <mergeCell ref="A8:B8"/>
  </mergeCells>
  <hyperlinks>
    <hyperlink ref="B22" r:id="rId1"/>
  </hyperlinks>
  <pageMargins left="0.7" right="0.7" top="0.75" bottom="0.75" header="0.3" footer="0.3"/>
  <pageSetup paperSize="9" scale="89" firstPageNumber="42949672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7"/>
  <sheetViews>
    <sheetView tabSelected="1" zoomScale="70" zoomScaleNormal="70" workbookViewId="0">
      <selection activeCell="B47" sqref="B47:L47"/>
    </sheetView>
  </sheetViews>
  <sheetFormatPr defaultColWidth="9.140625" defaultRowHeight="15.75" x14ac:dyDescent="0.25"/>
  <cols>
    <col min="1" max="1" width="6.5703125" style="36" bestFit="1" customWidth="1"/>
    <col min="2" max="2" width="45.7109375" style="36" bestFit="1" customWidth="1"/>
    <col min="3" max="3" width="14.42578125" style="36" bestFit="1" customWidth="1"/>
    <col min="4" max="4" width="28.7109375" style="36" bestFit="1" customWidth="1"/>
    <col min="5" max="5" width="28.140625" style="36" bestFit="1" customWidth="1"/>
    <col min="6" max="6" width="26.140625" style="36" customWidth="1"/>
    <col min="7" max="12" width="24.42578125" style="36" customWidth="1"/>
    <col min="13" max="16384" width="9.140625" style="36"/>
  </cols>
  <sheetData>
    <row r="2" spans="1:12" ht="21.75" customHeight="1" x14ac:dyDescent="0.25">
      <c r="A2" s="74" t="s">
        <v>26</v>
      </c>
      <c r="B2" s="75"/>
      <c r="C2" s="75"/>
      <c r="D2" s="75"/>
      <c r="E2" s="75"/>
      <c r="F2" s="75"/>
    </row>
    <row r="3" spans="1:12" ht="7.5" customHeight="1" x14ac:dyDescent="0.25"/>
    <row r="4" spans="1:12" s="41" customFormat="1" ht="137.25" customHeight="1" x14ac:dyDescent="0.25">
      <c r="A4" s="37" t="s">
        <v>27</v>
      </c>
      <c r="B4" s="38" t="s">
        <v>28</v>
      </c>
      <c r="C4" s="38" t="s">
        <v>29</v>
      </c>
      <c r="D4" s="38" t="s">
        <v>30</v>
      </c>
      <c r="E4" s="39" t="s">
        <v>31</v>
      </c>
      <c r="F4" s="40" t="s">
        <v>32</v>
      </c>
      <c r="G4" s="40" t="s">
        <v>33</v>
      </c>
      <c r="H4" s="40" t="s">
        <v>34</v>
      </c>
      <c r="I4" s="40" t="s">
        <v>35</v>
      </c>
      <c r="J4" s="40" t="s">
        <v>36</v>
      </c>
      <c r="K4" s="40" t="s">
        <v>37</v>
      </c>
      <c r="L4" s="40" t="s">
        <v>38</v>
      </c>
    </row>
    <row r="5" spans="1:12" s="41" customFormat="1" ht="40.5" customHeight="1" x14ac:dyDescent="0.25">
      <c r="A5" s="76" t="s">
        <v>39</v>
      </c>
      <c r="B5" s="76"/>
      <c r="C5" s="76"/>
      <c r="D5" s="76"/>
      <c r="E5" s="76"/>
      <c r="F5" s="76"/>
      <c r="G5" s="76"/>
      <c r="H5" s="76"/>
      <c r="I5" s="76"/>
      <c r="J5" s="76"/>
      <c r="K5" s="76"/>
      <c r="L5" s="76"/>
    </row>
    <row r="6" spans="1:12" s="43" customFormat="1" ht="18.75" customHeight="1" x14ac:dyDescent="0.25">
      <c r="A6" s="42" t="s">
        <v>40</v>
      </c>
      <c r="B6" s="77" t="s">
        <v>41</v>
      </c>
      <c r="C6" s="78"/>
      <c r="D6" s="78"/>
      <c r="E6" s="78"/>
      <c r="F6" s="78"/>
      <c r="G6" s="78"/>
      <c r="H6" s="78"/>
      <c r="I6" s="78"/>
      <c r="J6" s="78"/>
      <c r="K6" s="78"/>
      <c r="L6" s="78"/>
    </row>
    <row r="7" spans="1:12" x14ac:dyDescent="0.25">
      <c r="A7" s="44" t="s">
        <v>42</v>
      </c>
      <c r="B7" s="45" t="s">
        <v>43</v>
      </c>
      <c r="C7" s="44" t="s">
        <v>44</v>
      </c>
      <c r="D7" s="46">
        <f>'[1]2.15 Факт'!E15</f>
        <v>8351467.4893699996</v>
      </c>
      <c r="E7" s="46">
        <f>'[1]2.1. Расчет НВВ'!K143</f>
        <v>10117236.660596304</v>
      </c>
      <c r="F7" s="46">
        <f>'[1]2.1. Расчет НВВ'!N143</f>
        <v>15912193.799868548</v>
      </c>
      <c r="G7" s="46">
        <f>'[1]2.1. Расчет НВВ'!P143</f>
        <v>14090301.54657455</v>
      </c>
      <c r="H7" s="46">
        <f>'[1]2.1. Расчет НВВ'!Q143</f>
        <v>14299457.785786567</v>
      </c>
      <c r="I7" s="46">
        <f>'[1]2.1. Расчет НВВ'!R143</f>
        <v>14778649.901326265</v>
      </c>
      <c r="J7" s="46">
        <f>'[1]2.1. Расчет НВВ'!S143</f>
        <v>16762387.694610333</v>
      </c>
      <c r="K7" s="46">
        <f>'[1]2.1. Расчет НВВ'!T143</f>
        <v>18222320.337377887</v>
      </c>
      <c r="L7" s="46">
        <f>'[1]2.1. Расчет НВВ'!U143</f>
        <v>19924080.891776919</v>
      </c>
    </row>
    <row r="8" spans="1:12" x14ac:dyDescent="0.25">
      <c r="A8" s="44" t="s">
        <v>45</v>
      </c>
      <c r="B8" s="45" t="s">
        <v>46</v>
      </c>
      <c r="C8" s="44" t="s">
        <v>44</v>
      </c>
      <c r="D8" s="46">
        <f>'[1]расчет к раскрытию'!H28</f>
        <v>1097564.9766717311</v>
      </c>
      <c r="E8" s="46">
        <f>'[1]расчет к раскрытию'!I28</f>
        <v>879527.49589526281</v>
      </c>
      <c r="F8" s="46">
        <f>'[1]расчет к раскрытию'!J28</f>
        <v>5628388.1567938961</v>
      </c>
      <c r="G8" s="46">
        <f>'[1]расчет к раскрытию'!K28</f>
        <v>3286927.5731754769</v>
      </c>
      <c r="H8" s="46">
        <f>'[1]расчет к раскрытию'!L28</f>
        <v>2873303.9878561236</v>
      </c>
      <c r="I8" s="46">
        <f>'[1]расчет к раскрытию'!M28</f>
        <v>2679447.8742376231</v>
      </c>
      <c r="J8" s="46">
        <f>'[1]расчет к раскрытию'!N28</f>
        <v>3863900.2430510689</v>
      </c>
      <c r="K8" s="46">
        <f>'[1]расчет к раскрытию'!O28</f>
        <v>4475638.4787631314</v>
      </c>
      <c r="L8" s="46">
        <f>'[1]расчет к раскрытию'!P28</f>
        <v>5242390.3379710205</v>
      </c>
    </row>
    <row r="9" spans="1:12" ht="31.5" x14ac:dyDescent="0.25">
      <c r="A9" s="44" t="s">
        <v>47</v>
      </c>
      <c r="B9" s="45" t="s">
        <v>48</v>
      </c>
      <c r="C9" s="44" t="s">
        <v>44</v>
      </c>
      <c r="D9" s="46">
        <f>'[1]расчет к раскрытию'!H49</f>
        <v>1057076.1194417314</v>
      </c>
      <c r="E9" s="46">
        <f>'[1]расчет к раскрытию'!I49</f>
        <v>1393530.2354694512</v>
      </c>
      <c r="F9" s="46">
        <f>'[1]расчет к раскрытию'!J49</f>
        <v>3089779.8079184606</v>
      </c>
      <c r="G9" s="46">
        <f>'[1]расчет к раскрытию'!K49</f>
        <v>2466725.9613161478</v>
      </c>
      <c r="H9" s="46">
        <f>'[1]расчет к раскрытию'!L49</f>
        <v>2289415.7662331769</v>
      </c>
      <c r="I9" s="46">
        <f>'[1]расчет к раскрытию'!M49</f>
        <v>1799677.7397664452</v>
      </c>
      <c r="J9" s="46">
        <f>'[1]расчет к раскрытию'!N49</f>
        <v>1838060.4100658391</v>
      </c>
      <c r="K9" s="46">
        <f>'[1]расчет к раскрытию'!O49</f>
        <v>2032076.0784043653</v>
      </c>
      <c r="L9" s="46">
        <f>'[1]расчет к раскрытию'!P49</f>
        <v>2271660.1148505397</v>
      </c>
    </row>
    <row r="10" spans="1:12" x14ac:dyDescent="0.25">
      <c r="A10" s="44" t="s">
        <v>49</v>
      </c>
      <c r="B10" s="45" t="s">
        <v>50</v>
      </c>
      <c r="C10" s="44" t="s">
        <v>44</v>
      </c>
      <c r="D10" s="46">
        <f>'[1]расчет к раскрытию'!H48</f>
        <v>-1381275.0126079104</v>
      </c>
      <c r="E10" s="46">
        <f>'[1]расчет к раскрытию'!I48</f>
        <v>460706.66020420066</v>
      </c>
      <c r="F10" s="46">
        <f>'[1]расчет к раскрытию'!J48</f>
        <v>735321.12326682522</v>
      </c>
      <c r="G10" s="46">
        <f>'[1]расчет к раскрытию'!K48-G14</f>
        <v>647668.2536599359</v>
      </c>
      <c r="H10" s="46">
        <f>'[1]расчет к раскрытию'!L48-H14</f>
        <v>656696.13510867197</v>
      </c>
      <c r="I10" s="46">
        <f>'[1]расчет к раскрытию'!M48-I14</f>
        <v>678545.59023246018</v>
      </c>
      <c r="J10" s="46">
        <f>'[1]расчет к раскрытию'!N48-J14</f>
        <v>772001.30894799868</v>
      </c>
      <c r="K10" s="46">
        <f>'[1]расчет к раскрытию'!O48-K14</f>
        <v>840473.6058289248</v>
      </c>
      <c r="L10" s="46">
        <f>'[1]расчет к раскрытию'!P48-L14</f>
        <v>920419.58534321992</v>
      </c>
    </row>
    <row r="11" spans="1:12" s="43" customFormat="1" ht="18.75" customHeight="1" x14ac:dyDescent="0.25">
      <c r="A11" s="47" t="s">
        <v>51</v>
      </c>
      <c r="B11" s="77" t="s">
        <v>52</v>
      </c>
      <c r="C11" s="78"/>
      <c r="D11" s="78"/>
      <c r="E11" s="78"/>
      <c r="F11" s="78"/>
      <c r="G11" s="78"/>
      <c r="H11" s="78"/>
      <c r="I11" s="78"/>
      <c r="J11" s="78"/>
      <c r="K11" s="78"/>
      <c r="L11" s="78"/>
    </row>
    <row r="12" spans="1:12" ht="63" x14ac:dyDescent="0.25">
      <c r="A12" s="44" t="s">
        <v>53</v>
      </c>
      <c r="B12" s="45" t="s">
        <v>54</v>
      </c>
      <c r="C12" s="44" t="s">
        <v>55</v>
      </c>
      <c r="D12" s="48">
        <f>D8/D7</f>
        <v>0.13142181036671041</v>
      </c>
      <c r="E12" s="48">
        <f t="shared" ref="E12:L12" si="0">E8/E7</f>
        <v>8.6933569451900519E-2</v>
      </c>
      <c r="F12" s="48">
        <f t="shared" si="0"/>
        <v>0.35371541018061209</v>
      </c>
      <c r="G12" s="48">
        <f t="shared" si="0"/>
        <v>0.23327588570839008</v>
      </c>
      <c r="H12" s="48">
        <f t="shared" si="0"/>
        <v>0.20093796778169742</v>
      </c>
      <c r="I12" s="48">
        <f t="shared" si="0"/>
        <v>0.18130532167198601</v>
      </c>
      <c r="J12" s="48">
        <f t="shared" si="0"/>
        <v>0.23051013456116648</v>
      </c>
      <c r="K12" s="48">
        <f t="shared" si="0"/>
        <v>0.245612984290625</v>
      </c>
      <c r="L12" s="48">
        <f t="shared" si="0"/>
        <v>0.26311830224171912</v>
      </c>
    </row>
    <row r="13" spans="1:12" s="43" customFormat="1" ht="20.25" customHeight="1" x14ac:dyDescent="0.25">
      <c r="A13" s="47" t="s">
        <v>56</v>
      </c>
      <c r="B13" s="79" t="s">
        <v>57</v>
      </c>
      <c r="C13" s="80"/>
      <c r="D13" s="80"/>
      <c r="E13" s="80"/>
      <c r="F13" s="80"/>
      <c r="G13" s="80"/>
      <c r="H13" s="80"/>
      <c r="I13" s="80"/>
      <c r="J13" s="80"/>
      <c r="K13" s="80"/>
      <c r="L13" s="80"/>
    </row>
    <row r="14" spans="1:12" ht="34.5" x14ac:dyDescent="0.25">
      <c r="A14" s="44" t="s">
        <v>58</v>
      </c>
      <c r="B14" s="45" t="s">
        <v>59</v>
      </c>
      <c r="C14" s="44" t="s">
        <v>60</v>
      </c>
      <c r="D14" s="49"/>
      <c r="E14" s="50"/>
      <c r="F14" s="50"/>
      <c r="G14" s="50"/>
      <c r="H14" s="50"/>
      <c r="I14" s="50"/>
      <c r="J14" s="50"/>
      <c r="K14" s="50"/>
      <c r="L14" s="50"/>
    </row>
    <row r="15" spans="1:12" ht="34.5" x14ac:dyDescent="0.25">
      <c r="A15" s="44" t="s">
        <v>61</v>
      </c>
      <c r="B15" s="45" t="s">
        <v>62</v>
      </c>
      <c r="C15" s="44" t="s">
        <v>63</v>
      </c>
      <c r="D15" s="49"/>
      <c r="E15" s="49"/>
      <c r="F15" s="49"/>
      <c r="G15" s="49"/>
      <c r="H15" s="49"/>
      <c r="I15" s="49"/>
      <c r="J15" s="49"/>
      <c r="K15" s="49"/>
      <c r="L15" s="49"/>
    </row>
    <row r="16" spans="1:12" ht="18.75" x14ac:dyDescent="0.25">
      <c r="A16" s="44" t="s">
        <v>64</v>
      </c>
      <c r="B16" s="45" t="s">
        <v>65</v>
      </c>
      <c r="C16" s="44" t="s">
        <v>60</v>
      </c>
      <c r="D16" s="10">
        <f>'[1]2.5 Баланс э-э'!N34</f>
        <v>411.55</v>
      </c>
      <c r="E16" s="10">
        <f>'[1]2.5 Баланс э-э'!O34</f>
        <v>425.36</v>
      </c>
      <c r="F16" s="10">
        <f>'[1]2.5 Баланс э-э'!R34</f>
        <v>426.71</v>
      </c>
      <c r="G16" s="10">
        <f>'[1]2.5 Баланс э-э'!S34</f>
        <v>426.71</v>
      </c>
      <c r="H16" s="10">
        <f>'[1]2.5 Баланс э-э'!T34</f>
        <v>426.71</v>
      </c>
      <c r="I16" s="10">
        <f>'[1]2.5 Баланс э-э'!U34</f>
        <v>426.71</v>
      </c>
      <c r="J16" s="10">
        <f>'[1]2.5 Баланс э-э'!V34</f>
        <v>426.71</v>
      </c>
      <c r="K16" s="10">
        <f>'[1]2.5 Баланс э-э'!W34</f>
        <v>426.71</v>
      </c>
      <c r="L16" s="10">
        <f>'[1]2.5 Баланс э-э'!X34</f>
        <v>426.71</v>
      </c>
    </row>
    <row r="17" spans="1:12" ht="34.5" x14ac:dyDescent="0.25">
      <c r="A17" s="44" t="s">
        <v>66</v>
      </c>
      <c r="B17" s="45" t="s">
        <v>67</v>
      </c>
      <c r="C17" s="44" t="s">
        <v>68</v>
      </c>
      <c r="D17" s="101">
        <f>'[1]2.5 Баланс э-э'!N32*1000</f>
        <v>2757294.7439999999</v>
      </c>
      <c r="E17" s="101">
        <f>'[1]2.5 Баланс э-э'!O32*1000</f>
        <v>2846990</v>
      </c>
      <c r="F17" s="101">
        <f>'[1]2.5 Баланс э-э'!R32*1000</f>
        <v>2838164.4299999997</v>
      </c>
      <c r="G17" s="101">
        <f>'[1]2.5 Баланс э-э'!S32*1000</f>
        <v>2852590.8489999999</v>
      </c>
      <c r="H17" s="101">
        <f>'[1]2.5 Баланс э-э'!T32*1000</f>
        <v>2867089.4097449989</v>
      </c>
      <c r="I17" s="101">
        <f>'[1]2.5 Баланс э-э'!U32*1000</f>
        <v>2881620.6247937237</v>
      </c>
      <c r="J17" s="101">
        <f>'[1]2.5 Баланс э-э'!V32*1000</f>
        <v>2896224.4959176923</v>
      </c>
      <c r="K17" s="101">
        <f>'[1]2.5 Баланс э-э'!W32*1000</f>
        <v>2910901.3863972807</v>
      </c>
      <c r="L17" s="101">
        <f>'[1]2.5 Баланс э-э'!X32*1000</f>
        <v>2925651.6613292675</v>
      </c>
    </row>
    <row r="18" spans="1:12" ht="50.25" x14ac:dyDescent="0.25">
      <c r="A18" s="44" t="s">
        <v>69</v>
      </c>
      <c r="B18" s="45" t="s">
        <v>70</v>
      </c>
      <c r="C18" s="44" t="s">
        <v>71</v>
      </c>
      <c r="D18" s="101">
        <f>'[1]2.5 Баланс э-э'!N33*1000</f>
        <v>1047510</v>
      </c>
      <c r="E18" s="101">
        <f>'[1]2.5 Баланс э-э'!O33*1000</f>
        <v>1084000</v>
      </c>
      <c r="F18" s="101">
        <f>'[1]2.5 Баланс э-э'!R33*1000</f>
        <v>1078870.165</v>
      </c>
      <c r="G18" s="101">
        <f>'[1]2.5 Баланс э-э'!S33*1000</f>
        <v>1084264.5158249999</v>
      </c>
      <c r="H18" s="101">
        <f>'[1]2.5 Баланс э-э'!T33*1000</f>
        <v>1089685.8384041251</v>
      </c>
      <c r="I18" s="101">
        <f>'[1]2.5 Баланс э-э'!U33*1000</f>
        <v>1095134.2675961454</v>
      </c>
      <c r="J18" s="101">
        <f>'[1]2.5 Баланс э-э'!V33*1000</f>
        <v>1100609.9389341262</v>
      </c>
      <c r="K18" s="101">
        <f>'[1]2.5 Баланс э-э'!W33*1000</f>
        <v>1106112.9886287968</v>
      </c>
      <c r="L18" s="101">
        <f>'[1]2.5 Баланс э-э'!X33*1000</f>
        <v>1111643.5535719406</v>
      </c>
    </row>
    <row r="19" spans="1:12" ht="78" customHeight="1" x14ac:dyDescent="0.25">
      <c r="A19" s="44" t="s">
        <v>72</v>
      </c>
      <c r="B19" s="45" t="s">
        <v>73</v>
      </c>
      <c r="C19" s="44" t="s">
        <v>55</v>
      </c>
      <c r="D19" s="51" t="s">
        <v>74</v>
      </c>
      <c r="E19" s="82" t="s">
        <v>181</v>
      </c>
      <c r="F19" s="83"/>
      <c r="G19" s="83"/>
      <c r="H19" s="83"/>
      <c r="I19" s="83"/>
      <c r="J19" s="83"/>
      <c r="K19" s="83"/>
      <c r="L19" s="84"/>
    </row>
    <row r="20" spans="1:12" ht="47.25" customHeight="1" x14ac:dyDescent="0.25">
      <c r="A20" s="44" t="s">
        <v>75</v>
      </c>
      <c r="B20" s="45" t="s">
        <v>76</v>
      </c>
      <c r="C20" s="44"/>
      <c r="D20" s="85" t="s">
        <v>77</v>
      </c>
      <c r="E20" s="86"/>
      <c r="F20" s="87"/>
      <c r="G20" s="88"/>
      <c r="H20" s="89"/>
      <c r="I20" s="89"/>
      <c r="J20" s="89"/>
      <c r="K20" s="89"/>
      <c r="L20" s="89"/>
    </row>
    <row r="21" spans="1:12" ht="56.25" customHeight="1" x14ac:dyDescent="0.25">
      <c r="A21" s="44" t="s">
        <v>78</v>
      </c>
      <c r="B21" s="45" t="s">
        <v>79</v>
      </c>
      <c r="C21" s="44" t="s">
        <v>63</v>
      </c>
      <c r="D21" s="49"/>
      <c r="E21" s="49"/>
      <c r="F21" s="49"/>
      <c r="G21" s="49"/>
      <c r="H21" s="49"/>
      <c r="I21" s="49"/>
      <c r="J21" s="49"/>
      <c r="K21" s="49"/>
      <c r="L21" s="49"/>
    </row>
    <row r="22" spans="1:12" s="43" customFormat="1" ht="47.25" x14ac:dyDescent="0.25">
      <c r="A22" s="47" t="s">
        <v>80</v>
      </c>
      <c r="B22" s="52" t="s">
        <v>81</v>
      </c>
      <c r="C22" s="53"/>
      <c r="D22" s="54">
        <f>D7</f>
        <v>8351467.4893699996</v>
      </c>
      <c r="E22" s="54">
        <f t="shared" ref="E22:L22" si="1">E7</f>
        <v>10117236.660596304</v>
      </c>
      <c r="F22" s="54">
        <f t="shared" si="1"/>
        <v>15912193.799868548</v>
      </c>
      <c r="G22" s="54">
        <f t="shared" si="1"/>
        <v>14090301.54657455</v>
      </c>
      <c r="H22" s="54">
        <f t="shared" si="1"/>
        <v>14299457.785786567</v>
      </c>
      <c r="I22" s="54">
        <f t="shared" si="1"/>
        <v>14778649.901326265</v>
      </c>
      <c r="J22" s="54">
        <f t="shared" si="1"/>
        <v>16762387.694610333</v>
      </c>
      <c r="K22" s="54">
        <f t="shared" si="1"/>
        <v>18222320.337377887</v>
      </c>
      <c r="L22" s="54">
        <f t="shared" si="1"/>
        <v>19924080.891776919</v>
      </c>
    </row>
    <row r="23" spans="1:12" ht="53.25" x14ac:dyDescent="0.25">
      <c r="A23" s="44" t="s">
        <v>82</v>
      </c>
      <c r="B23" s="45" t="s">
        <v>83</v>
      </c>
      <c r="C23" s="44" t="s">
        <v>44</v>
      </c>
      <c r="D23" s="46">
        <f>'[1]2.1. Расчет НВВ'!J40</f>
        <v>2287963.2217454864</v>
      </c>
      <c r="E23" s="46">
        <f>'[1]2.1. Расчет НВВ'!K40</f>
        <v>3278806.79</v>
      </c>
      <c r="F23" s="46">
        <f>'[1]2.1. Расчет НВВ'!N40</f>
        <v>3448676.13</v>
      </c>
      <c r="G23" s="46">
        <f>'[1]2.1. Расчет НВВ'!P40</f>
        <v>3586623.1751999999</v>
      </c>
      <c r="H23" s="46">
        <f>'[1]2.1. Расчет НВВ'!Q40</f>
        <v>3730088.1022080001</v>
      </c>
      <c r="I23" s="46">
        <f>'[1]2.1. Расчет НВВ'!R40</f>
        <v>3879291.6262963205</v>
      </c>
      <c r="J23" s="46">
        <f>'[1]2.1. Расчет НВВ'!S40</f>
        <v>4034463.2913481733</v>
      </c>
      <c r="K23" s="46">
        <f>'[1]2.1. Расчет НВВ'!T40</f>
        <v>4195841.8230021</v>
      </c>
      <c r="L23" s="46">
        <f>'[1]2.1. Расчет НВВ'!U40</f>
        <v>4363675.4959221845</v>
      </c>
    </row>
    <row r="24" spans="1:12" x14ac:dyDescent="0.25">
      <c r="A24" s="44"/>
      <c r="B24" s="45" t="s">
        <v>84</v>
      </c>
      <c r="C24" s="44"/>
      <c r="D24" s="49"/>
      <c r="E24" s="49"/>
      <c r="F24" s="49"/>
      <c r="G24" s="49"/>
      <c r="H24" s="49"/>
      <c r="I24" s="49"/>
      <c r="J24" s="49"/>
      <c r="K24" s="49"/>
      <c r="L24" s="49"/>
    </row>
    <row r="25" spans="1:12" x14ac:dyDescent="0.25">
      <c r="A25" s="44"/>
      <c r="B25" s="55" t="s">
        <v>85</v>
      </c>
      <c r="C25" s="44"/>
      <c r="D25" s="46">
        <f>'[1]2.1. Расчет НВВ'!J19</f>
        <v>1406147.2639700002</v>
      </c>
      <c r="E25" s="90" t="s">
        <v>86</v>
      </c>
      <c r="F25" s="90" t="s">
        <v>86</v>
      </c>
      <c r="G25" s="90" t="s">
        <v>86</v>
      </c>
      <c r="H25" s="90" t="s">
        <v>86</v>
      </c>
      <c r="I25" s="90" t="s">
        <v>86</v>
      </c>
      <c r="J25" s="90" t="s">
        <v>86</v>
      </c>
      <c r="K25" s="90" t="s">
        <v>86</v>
      </c>
      <c r="L25" s="90" t="s">
        <v>86</v>
      </c>
    </row>
    <row r="26" spans="1:12" x14ac:dyDescent="0.25">
      <c r="A26" s="44"/>
      <c r="B26" s="56" t="s">
        <v>87</v>
      </c>
      <c r="C26" s="44"/>
      <c r="D26" s="49"/>
      <c r="E26" s="91"/>
      <c r="F26" s="91"/>
      <c r="G26" s="91"/>
      <c r="H26" s="91"/>
      <c r="I26" s="91"/>
      <c r="J26" s="91"/>
      <c r="K26" s="91"/>
      <c r="L26" s="91"/>
    </row>
    <row r="27" spans="1:12" x14ac:dyDescent="0.25">
      <c r="A27" s="44"/>
      <c r="B27" s="55" t="s">
        <v>88</v>
      </c>
      <c r="C27" s="44"/>
      <c r="D27" s="46">
        <f>'[1]2.1. Расчет НВВ'!J16</f>
        <v>388131.68188000005</v>
      </c>
      <c r="E27" s="92"/>
      <c r="F27" s="92"/>
      <c r="G27" s="92"/>
      <c r="H27" s="92"/>
      <c r="I27" s="92"/>
      <c r="J27" s="92"/>
      <c r="K27" s="92"/>
      <c r="L27" s="92"/>
    </row>
    <row r="28" spans="1:12" ht="53.25" x14ac:dyDescent="0.25">
      <c r="A28" s="44" t="s">
        <v>89</v>
      </c>
      <c r="B28" s="45" t="s">
        <v>90</v>
      </c>
      <c r="C28" s="44" t="s">
        <v>44</v>
      </c>
      <c r="D28" s="46">
        <f>'[1]2.1. Расчет НВВ'!J78+'[1]2.1. Расчет НВВ'!J81+'[1]2.1. Расчет НВВ'!J82</f>
        <v>4674069.900592424</v>
      </c>
      <c r="E28" s="46">
        <f>'[1]2.1. Расчет НВВ'!K78+'[1]2.1. Расчет НВВ'!K81+'[1]2.1. Расчет НВВ'!K82+'[1]2.1. Расчет НВВ'!K135</f>
        <v>3443831.5784645546</v>
      </c>
      <c r="F28" s="46">
        <f>'[1]2.1. Расчет НВВ'!N78+'[1]2.1. Расчет НВВ'!N81+'[1]2.1. Расчет НВВ'!N82+'[1]2.1. Расчет НВВ'!N135</f>
        <v>6244435.149684988</v>
      </c>
      <c r="G28" s="46">
        <f>'[1]2.1. Расчет НВВ'!P78+'[1]2.1. Расчет НВВ'!P81+'[1]2.1. Расчет НВВ'!P82+'[1]2.1. Расчет НВВ'!P135</f>
        <v>6161133.3569876356</v>
      </c>
      <c r="H28" s="46">
        <f>'[1]2.1. Расчет НВВ'!Q78+'[1]2.1. Расчет НВВ'!Q81+'[1]2.1. Расчет НВВ'!Q82+'[1]2.1. Расчет НВВ'!Q135</f>
        <v>5952717.9628714323</v>
      </c>
      <c r="I28" s="46">
        <f>'[1]2.1. Расчет НВВ'!R78+'[1]2.1. Расчет НВВ'!R81+'[1]2.1. Расчет НВВ'!R82+'[1]2.1. Расчет НВВ'!R135</f>
        <v>5650533.7520140754</v>
      </c>
      <c r="J28" s="46">
        <f>'[1]2.1. Расчет НВВ'!S78+'[1]2.1. Расчет НВВ'!S81+'[1]2.1. Расчет НВВ'!S82+'[1]2.1. Расчет НВВ'!S135</f>
        <v>5815777.3174604801</v>
      </c>
      <c r="K28" s="46">
        <f>'[1]2.1. Расчет НВВ'!T78+'[1]2.1. Расчет НВВ'!T81+'[1]2.1. Расчет НВВ'!T82+'[1]2.1. Расчет НВВ'!T135</f>
        <v>6159209.7610212788</v>
      </c>
      <c r="L28" s="46">
        <f>'[1]2.1. Расчет НВВ'!U78+'[1]2.1. Расчет НВВ'!U81+'[1]2.1. Расчет НВВ'!U82+'[1]2.1. Расчет НВВ'!U135</f>
        <v>6595797.0036956426</v>
      </c>
    </row>
    <row r="29" spans="1:12" ht="31.5" x14ac:dyDescent="0.25">
      <c r="A29" s="44" t="s">
        <v>91</v>
      </c>
      <c r="B29" s="57" t="s">
        <v>92</v>
      </c>
      <c r="C29" s="44" t="s">
        <v>44</v>
      </c>
      <c r="D29" s="46"/>
      <c r="E29" s="46">
        <f>'[1]2.1. Расчет НВВ'!K89+'[1]2.1. Расчет НВВ'!K122</f>
        <v>190698.83096847532</v>
      </c>
      <c r="F29" s="46">
        <f>'[1]2.1. Расчет НВВ'!N89+'[1]2.1. Расчет НВВ'!N91+'[1]2.1. Расчет НВВ'!N122</f>
        <v>2664298.8581846682</v>
      </c>
      <c r="G29" s="46">
        <f>'[1]2.1. Расчет НВВ'!P89+'[1]2.1. Расчет НВВ'!P91+'[1]2.1. Расчет НВВ'!P122</f>
        <v>471494.11726585397</v>
      </c>
      <c r="H29" s="46">
        <f>'[1]2.1. Расчет НВВ'!Q89+'[1]2.1. Расчет НВВ'!Q91+'[1]2.1. Расчет НВВ'!Q122</f>
        <v>490353.88195648813</v>
      </c>
      <c r="I29" s="46">
        <f>'[1]2.1. Расчет НВВ'!R89+'[1]2.1. Расчет НВВ'!R91+'[1]2.1. Расчет НВВ'!R122</f>
        <v>849125.3119337277</v>
      </c>
      <c r="J29" s="46">
        <f>'[1]2.1. Расчет НВВ'!S89+'[1]2.1. Расчет НВВ'!S91+'[1]2.1. Расчет НВВ'!S122</f>
        <v>2219879.4131379398</v>
      </c>
      <c r="K29" s="46">
        <f>'[1]2.1. Расчет НВВ'!T89+'[1]2.1. Расчет НВВ'!T91+'[1]2.1. Расчет НВВ'!T122</f>
        <v>2861865.5629300247</v>
      </c>
      <c r="L29" s="46">
        <f>'[1]2.1. Расчет НВВ'!U89+'[1]2.1. Расчет НВВ'!U91+'[1]2.1. Расчет НВВ'!U122</f>
        <v>3623997.5656605572</v>
      </c>
    </row>
    <row r="30" spans="1:12" ht="31.5" x14ac:dyDescent="0.25">
      <c r="A30" s="44" t="s">
        <v>93</v>
      </c>
      <c r="B30" s="57" t="s">
        <v>94</v>
      </c>
      <c r="C30" s="44" t="s">
        <v>44</v>
      </c>
      <c r="D30" s="46">
        <v>500010.25</v>
      </c>
      <c r="E30" s="46">
        <v>780366.45250184904</v>
      </c>
      <c r="F30" s="46">
        <v>1464062.55905773</v>
      </c>
      <c r="G30" s="46">
        <v>1771166.6632000001</v>
      </c>
      <c r="H30" s="46">
        <v>1520999.0632</v>
      </c>
      <c r="I30" s="46">
        <v>3740999.0632000002</v>
      </c>
      <c r="J30" s="46">
        <v>3740999.0632000002</v>
      </c>
      <c r="K30" s="46">
        <v>3740999.0632000002</v>
      </c>
      <c r="L30" s="46">
        <v>3740999.0632000002</v>
      </c>
    </row>
    <row r="31" spans="1:12" ht="57.75" customHeight="1" x14ac:dyDescent="0.25">
      <c r="A31" s="44" t="s">
        <v>95</v>
      </c>
      <c r="B31" s="45" t="s">
        <v>96</v>
      </c>
      <c r="C31" s="44"/>
      <c r="D31" s="58" t="s">
        <v>97</v>
      </c>
      <c r="E31" s="86" t="s">
        <v>98</v>
      </c>
      <c r="F31" s="86"/>
      <c r="G31" s="86"/>
      <c r="H31" s="86"/>
      <c r="I31" s="86"/>
      <c r="J31" s="86"/>
      <c r="K31" s="86"/>
      <c r="L31" s="87"/>
    </row>
    <row r="32" spans="1:12" x14ac:dyDescent="0.25">
      <c r="A32" s="44"/>
      <c r="B32" s="59" t="s">
        <v>99</v>
      </c>
      <c r="C32" s="44"/>
      <c r="D32" s="49"/>
      <c r="E32" s="49"/>
      <c r="F32" s="49"/>
      <c r="G32" s="49"/>
      <c r="H32" s="49"/>
      <c r="I32" s="49"/>
      <c r="J32" s="49"/>
      <c r="K32" s="49"/>
      <c r="L32" s="49"/>
    </row>
    <row r="33" spans="1:12" ht="18.75" customHeight="1" x14ac:dyDescent="0.25">
      <c r="A33" s="60" t="s">
        <v>100</v>
      </c>
      <c r="B33" s="45" t="s">
        <v>101</v>
      </c>
      <c r="C33" s="44" t="s">
        <v>102</v>
      </c>
      <c r="D33" s="46">
        <f>'[1]2.1. Расчет НВВ'!J6</f>
        <v>86134.195512307691</v>
      </c>
      <c r="E33" s="46">
        <f>'[1]2.1. Расчет НВВ'!K6</f>
        <v>86744.679570769222</v>
      </c>
      <c r="F33" s="46">
        <f>'[1]2.1. Расчет НВВ'!N6</f>
        <v>86767.90712230769</v>
      </c>
      <c r="G33" s="46">
        <f>'[1]2.1. Расчет НВВ'!P6</f>
        <v>86791.140893468531</v>
      </c>
      <c r="H33" s="46">
        <f>'[1]2.1. Расчет НВВ'!Q6</f>
        <v>86814.380885917184</v>
      </c>
      <c r="I33" s="46">
        <f>'[1]2.1. Расчет НВВ'!R6</f>
        <v>86837.627101319507</v>
      </c>
      <c r="J33" s="46">
        <f>'[1]2.1. Расчет НВВ'!S6</f>
        <v>86860.879541341812</v>
      </c>
      <c r="K33" s="46">
        <f>'[1]2.1. Расчет НВВ'!T6</f>
        <v>86884.138207650874</v>
      </c>
      <c r="L33" s="46">
        <f>'[1]2.1. Расчет НВВ'!U6</f>
        <v>86907.403101913893</v>
      </c>
    </row>
    <row r="34" spans="1:12" ht="31.5" x14ac:dyDescent="0.25">
      <c r="A34" s="44" t="s">
        <v>103</v>
      </c>
      <c r="B34" s="45" t="s">
        <v>104</v>
      </c>
      <c r="C34" s="44" t="s">
        <v>105</v>
      </c>
      <c r="D34" s="61">
        <f>D23/D33</f>
        <v>26.562774611606606</v>
      </c>
      <c r="E34" s="61">
        <f t="shared" ref="E34" si="2">E23/E33</f>
        <v>37.798361884835131</v>
      </c>
      <c r="F34" s="61">
        <f>F23/F33</f>
        <v>39.745987247782296</v>
      </c>
      <c r="G34" s="61">
        <f t="shared" ref="G34:L34" si="3">G23/G33</f>
        <v>41.32476124034811</v>
      </c>
      <c r="H34" s="61">
        <f t="shared" si="3"/>
        <v>42.96624665341691</v>
      </c>
      <c r="I34" s="61">
        <f t="shared" si="3"/>
        <v>44.672934484610927</v>
      </c>
      <c r="J34" s="61">
        <f t="shared" si="3"/>
        <v>46.447414677950078</v>
      </c>
      <c r="K34" s="61">
        <f t="shared" si="3"/>
        <v>48.292380054160695</v>
      </c>
      <c r="L34" s="61">
        <f t="shared" si="3"/>
        <v>50.210630397102349</v>
      </c>
    </row>
    <row r="35" spans="1:12" s="43" customFormat="1" ht="18.75" x14ac:dyDescent="0.25">
      <c r="A35" s="47" t="s">
        <v>106</v>
      </c>
      <c r="B35" s="79" t="s">
        <v>107</v>
      </c>
      <c r="C35" s="80"/>
      <c r="D35" s="80"/>
      <c r="E35" s="80"/>
      <c r="F35" s="80"/>
      <c r="G35" s="80"/>
      <c r="H35" s="80"/>
      <c r="I35" s="80"/>
      <c r="J35" s="80"/>
      <c r="K35" s="80"/>
      <c r="L35" s="80"/>
    </row>
    <row r="36" spans="1:12" ht="23.25" customHeight="1" x14ac:dyDescent="0.25">
      <c r="A36" s="44" t="s">
        <v>108</v>
      </c>
      <c r="B36" s="45" t="s">
        <v>109</v>
      </c>
      <c r="C36" s="44" t="s">
        <v>110</v>
      </c>
      <c r="D36" s="49">
        <v>1919</v>
      </c>
      <c r="E36" s="49" t="s">
        <v>111</v>
      </c>
      <c r="F36" s="49" t="s">
        <v>111</v>
      </c>
      <c r="G36" s="49" t="s">
        <v>111</v>
      </c>
      <c r="H36" s="49" t="s">
        <v>111</v>
      </c>
      <c r="I36" s="49" t="s">
        <v>111</v>
      </c>
      <c r="J36" s="49" t="s">
        <v>111</v>
      </c>
      <c r="K36" s="49" t="s">
        <v>111</v>
      </c>
      <c r="L36" s="49" t="s">
        <v>111</v>
      </c>
    </row>
    <row r="37" spans="1:12" ht="46.5" customHeight="1" x14ac:dyDescent="0.25">
      <c r="A37" s="44" t="s">
        <v>112</v>
      </c>
      <c r="B37" s="45" t="s">
        <v>113</v>
      </c>
      <c r="C37" s="44" t="s">
        <v>114</v>
      </c>
      <c r="D37" s="61">
        <f>D25/D36/12</f>
        <v>61.062500606652776</v>
      </c>
      <c r="E37" s="49" t="s">
        <v>111</v>
      </c>
      <c r="F37" s="49" t="s">
        <v>111</v>
      </c>
      <c r="G37" s="49" t="s">
        <v>111</v>
      </c>
      <c r="H37" s="49" t="s">
        <v>111</v>
      </c>
      <c r="I37" s="49" t="s">
        <v>111</v>
      </c>
      <c r="J37" s="49" t="s">
        <v>111</v>
      </c>
      <c r="K37" s="49" t="s">
        <v>111</v>
      </c>
      <c r="L37" s="49" t="s">
        <v>111</v>
      </c>
    </row>
    <row r="38" spans="1:12" ht="30.75" customHeight="1" x14ac:dyDescent="0.25">
      <c r="A38" s="44" t="s">
        <v>115</v>
      </c>
      <c r="B38" s="45" t="s">
        <v>116</v>
      </c>
      <c r="C38" s="44"/>
      <c r="D38" s="85" t="s">
        <v>117</v>
      </c>
      <c r="E38" s="86"/>
      <c r="F38" s="87"/>
      <c r="G38" s="93"/>
      <c r="H38" s="93"/>
      <c r="I38" s="93"/>
      <c r="J38" s="93"/>
      <c r="K38" s="93"/>
      <c r="L38" s="93"/>
    </row>
    <row r="39" spans="1:12" s="65" customFormat="1" ht="30.75" customHeight="1" x14ac:dyDescent="0.25">
      <c r="A39" s="62"/>
      <c r="B39" s="63" t="s">
        <v>118</v>
      </c>
      <c r="C39" s="62"/>
      <c r="D39" s="64"/>
      <c r="E39" s="64"/>
      <c r="F39" s="64"/>
      <c r="G39" s="64"/>
      <c r="H39" s="64"/>
      <c r="I39" s="64"/>
      <c r="J39" s="64"/>
      <c r="K39" s="64"/>
      <c r="L39" s="64"/>
    </row>
    <row r="40" spans="1:12" ht="31.5" x14ac:dyDescent="0.25">
      <c r="A40" s="44"/>
      <c r="B40" s="45" t="s">
        <v>119</v>
      </c>
      <c r="C40" s="44" t="s">
        <v>44</v>
      </c>
      <c r="D40" s="12">
        <v>69227956.368000001</v>
      </c>
      <c r="E40" s="66" t="s">
        <v>86</v>
      </c>
      <c r="F40" s="66" t="s">
        <v>86</v>
      </c>
      <c r="G40" s="66" t="s">
        <v>86</v>
      </c>
      <c r="H40" s="66" t="s">
        <v>86</v>
      </c>
      <c r="I40" s="66" t="s">
        <v>86</v>
      </c>
      <c r="J40" s="66" t="s">
        <v>86</v>
      </c>
      <c r="K40" s="66" t="s">
        <v>86</v>
      </c>
      <c r="L40" s="66" t="s">
        <v>86</v>
      </c>
    </row>
    <row r="41" spans="1:12" ht="47.25" x14ac:dyDescent="0.25">
      <c r="A41" s="44"/>
      <c r="B41" s="45" t="s">
        <v>120</v>
      </c>
      <c r="C41" s="44" t="s">
        <v>44</v>
      </c>
      <c r="D41" s="12">
        <v>-88438651</v>
      </c>
      <c r="E41" s="66" t="s">
        <v>86</v>
      </c>
      <c r="F41" s="66" t="s">
        <v>86</v>
      </c>
      <c r="G41" s="66" t="s">
        <v>86</v>
      </c>
      <c r="H41" s="66" t="s">
        <v>86</v>
      </c>
      <c r="I41" s="66" t="s">
        <v>86</v>
      </c>
      <c r="J41" s="66" t="s">
        <v>86</v>
      </c>
      <c r="K41" s="66" t="s">
        <v>86</v>
      </c>
      <c r="L41" s="66" t="s">
        <v>86</v>
      </c>
    </row>
    <row r="42" spans="1:12" s="68" customFormat="1" x14ac:dyDescent="0.25">
      <c r="A42" s="67" t="s">
        <v>121</v>
      </c>
    </row>
    <row r="43" spans="1:12" s="68" customFormat="1" x14ac:dyDescent="0.25">
      <c r="A43" s="67" t="s">
        <v>122</v>
      </c>
    </row>
    <row r="44" spans="1:12" s="68" customFormat="1" x14ac:dyDescent="0.25">
      <c r="A44" s="67" t="s">
        <v>123</v>
      </c>
    </row>
    <row r="45" spans="1:12" s="68" customFormat="1" x14ac:dyDescent="0.25">
      <c r="A45" s="67" t="s">
        <v>124</v>
      </c>
    </row>
    <row r="47" spans="1:12" ht="123" customHeight="1" x14ac:dyDescent="0.25">
      <c r="B47" s="81" t="s">
        <v>125</v>
      </c>
      <c r="C47" s="81"/>
      <c r="D47" s="81"/>
      <c r="E47" s="81"/>
      <c r="F47" s="81"/>
      <c r="G47" s="81"/>
      <c r="H47" s="81"/>
      <c r="I47" s="81"/>
      <c r="J47" s="81"/>
      <c r="K47" s="81"/>
      <c r="L47" s="81"/>
    </row>
  </sheetData>
  <mergeCells count="21">
    <mergeCell ref="B47:L47"/>
    <mergeCell ref="E19:L19"/>
    <mergeCell ref="D20:F20"/>
    <mergeCell ref="G20:L20"/>
    <mergeCell ref="E25:E27"/>
    <mergeCell ref="F25:F27"/>
    <mergeCell ref="G25:G27"/>
    <mergeCell ref="H25:H27"/>
    <mergeCell ref="I25:I27"/>
    <mergeCell ref="J25:J27"/>
    <mergeCell ref="K25:K27"/>
    <mergeCell ref="L25:L27"/>
    <mergeCell ref="E31:L31"/>
    <mergeCell ref="B35:L35"/>
    <mergeCell ref="D38:F38"/>
    <mergeCell ref="G38:L38"/>
    <mergeCell ref="A2:F2"/>
    <mergeCell ref="A5:L5"/>
    <mergeCell ref="B6:L6"/>
    <mergeCell ref="B11:L11"/>
    <mergeCell ref="B13:L13"/>
  </mergeCells>
  <pageMargins left="0.7" right="0.7" top="0.75" bottom="0.75" header="0.3" footer="0.3"/>
  <pageSetup paperSize="9" scale="10" firstPageNumber="42949672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80" zoomScaleNormal="80" workbookViewId="0">
      <selection sqref="A1:XFD1"/>
    </sheetView>
  </sheetViews>
  <sheetFormatPr defaultColWidth="9.140625" defaultRowHeight="15.75" x14ac:dyDescent="0.25"/>
  <cols>
    <col min="1" max="1" width="7.7109375" style="11" bestFit="1" customWidth="1"/>
    <col min="2" max="2" width="45" style="11" bestFit="1" customWidth="1"/>
    <col min="3" max="3" width="17" style="11" bestFit="1" customWidth="1"/>
    <col min="4" max="9" width="17.140625" style="11" customWidth="1"/>
    <col min="10" max="16384" width="9.140625" style="11"/>
  </cols>
  <sheetData>
    <row r="1" spans="1:9" ht="18.75" x14ac:dyDescent="0.3">
      <c r="A1" s="96" t="s">
        <v>126</v>
      </c>
      <c r="B1" s="96"/>
      <c r="C1" s="96"/>
      <c r="D1" s="96"/>
      <c r="E1" s="96"/>
      <c r="F1" s="96"/>
      <c r="G1" s="96"/>
      <c r="H1" s="96"/>
      <c r="I1" s="96"/>
    </row>
    <row r="3" spans="1:9" s="13" customFormat="1" ht="60.75" customHeight="1" x14ac:dyDescent="0.25">
      <c r="A3" s="97" t="s">
        <v>27</v>
      </c>
      <c r="B3" s="98" t="s">
        <v>28</v>
      </c>
      <c r="C3" s="98" t="s">
        <v>127</v>
      </c>
      <c r="D3" s="98" t="s">
        <v>128</v>
      </c>
      <c r="E3" s="98"/>
      <c r="F3" s="98" t="s">
        <v>129</v>
      </c>
      <c r="G3" s="98"/>
      <c r="H3" s="98" t="s">
        <v>130</v>
      </c>
      <c r="I3" s="98"/>
    </row>
    <row r="4" spans="1:9" s="15" customFormat="1" ht="30" customHeight="1" x14ac:dyDescent="0.25">
      <c r="A4" s="97"/>
      <c r="B4" s="98"/>
      <c r="C4" s="98"/>
      <c r="D4" s="14" t="s">
        <v>131</v>
      </c>
      <c r="E4" s="14" t="s">
        <v>132</v>
      </c>
      <c r="F4" s="14" t="s">
        <v>131</v>
      </c>
      <c r="G4" s="14" t="s">
        <v>132</v>
      </c>
      <c r="H4" s="14" t="s">
        <v>133</v>
      </c>
      <c r="I4" s="14" t="s">
        <v>132</v>
      </c>
    </row>
    <row r="5" spans="1:9" s="15" customFormat="1" ht="39" customHeight="1" x14ac:dyDescent="0.25">
      <c r="A5" s="16" t="s">
        <v>40</v>
      </c>
      <c r="B5" s="17" t="s">
        <v>134</v>
      </c>
      <c r="C5" s="16"/>
      <c r="D5" s="94"/>
      <c r="E5" s="94"/>
      <c r="F5" s="94"/>
      <c r="G5" s="94"/>
      <c r="H5" s="94"/>
      <c r="I5" s="94"/>
    </row>
    <row r="6" spans="1:9" s="15" customFormat="1" ht="39" hidden="1" customHeight="1" x14ac:dyDescent="0.25">
      <c r="A6" s="18" t="s">
        <v>42</v>
      </c>
      <c r="B6" s="19" t="s">
        <v>135</v>
      </c>
      <c r="C6" s="18"/>
      <c r="D6" s="95"/>
      <c r="E6" s="95"/>
      <c r="F6" s="95"/>
      <c r="G6" s="95"/>
      <c r="H6" s="95"/>
      <c r="I6" s="95"/>
    </row>
    <row r="7" spans="1:9" s="15" customFormat="1" ht="173.25" hidden="1" customHeight="1" x14ac:dyDescent="0.25">
      <c r="A7" s="18"/>
      <c r="B7" s="19" t="s">
        <v>136</v>
      </c>
      <c r="C7" s="18" t="s">
        <v>137</v>
      </c>
      <c r="D7" s="95"/>
      <c r="E7" s="95"/>
      <c r="F7" s="95"/>
      <c r="G7" s="95"/>
      <c r="H7" s="95"/>
      <c r="I7" s="95"/>
    </row>
    <row r="8" spans="1:9" s="15" customFormat="1" ht="169.5" hidden="1" customHeight="1" x14ac:dyDescent="0.25">
      <c r="A8" s="18"/>
      <c r="B8" s="19" t="s">
        <v>138</v>
      </c>
      <c r="C8" s="18" t="s">
        <v>139</v>
      </c>
      <c r="D8" s="95"/>
      <c r="E8" s="95"/>
      <c r="F8" s="95"/>
      <c r="G8" s="95"/>
      <c r="H8" s="95"/>
      <c r="I8" s="95"/>
    </row>
    <row r="9" spans="1:9" s="15" customFormat="1" ht="16.5" customHeight="1" x14ac:dyDescent="0.25">
      <c r="A9" s="99" t="s">
        <v>45</v>
      </c>
      <c r="B9" s="19" t="s">
        <v>140</v>
      </c>
      <c r="C9" s="18"/>
      <c r="D9" s="95"/>
      <c r="E9" s="95"/>
      <c r="F9" s="95"/>
      <c r="G9" s="95"/>
      <c r="H9" s="95"/>
      <c r="I9" s="95"/>
    </row>
    <row r="10" spans="1:9" s="15" customFormat="1" ht="15.75" customHeight="1" x14ac:dyDescent="0.25">
      <c r="A10" s="99"/>
      <c r="B10" s="19" t="s">
        <v>141</v>
      </c>
      <c r="C10" s="18"/>
      <c r="D10" s="95"/>
      <c r="E10" s="95"/>
      <c r="F10" s="95"/>
      <c r="G10" s="95"/>
      <c r="H10" s="95"/>
      <c r="I10" s="95"/>
    </row>
    <row r="11" spans="1:9" s="15" customFormat="1" ht="30" customHeight="1" x14ac:dyDescent="0.25">
      <c r="A11" s="99"/>
      <c r="B11" s="20" t="s">
        <v>142</v>
      </c>
      <c r="C11" s="21" t="s">
        <v>137</v>
      </c>
      <c r="D11" s="22">
        <v>1042367.0420213894</v>
      </c>
      <c r="E11" s="22">
        <v>1372132.6184181524</v>
      </c>
      <c r="F11" s="23">
        <v>1183369.6777867672</v>
      </c>
      <c r="G11" s="23">
        <v>1428184.0641870548</v>
      </c>
      <c r="H11" s="23">
        <v>1399593.1664022903</v>
      </c>
      <c r="I11" s="23">
        <v>1627766.8299110974</v>
      </c>
    </row>
    <row r="12" spans="1:9" s="15" customFormat="1" ht="38.25" customHeight="1" x14ac:dyDescent="0.25">
      <c r="A12" s="99"/>
      <c r="B12" s="20" t="s">
        <v>143</v>
      </c>
      <c r="C12" s="21" t="s">
        <v>139</v>
      </c>
      <c r="D12" s="22">
        <v>576.38231938259617</v>
      </c>
      <c r="E12" s="22">
        <v>765.06713707338236</v>
      </c>
      <c r="F12" s="23">
        <v>1263.1884081090782</v>
      </c>
      <c r="G12" s="23">
        <v>1519.9600725696439</v>
      </c>
      <c r="H12" s="23">
        <v>1523.8763849484919</v>
      </c>
      <c r="I12" s="23">
        <v>1834.1428012034778</v>
      </c>
    </row>
    <row r="13" spans="1:9" s="15" customFormat="1" ht="26.1" customHeight="1" x14ac:dyDescent="0.25">
      <c r="A13" s="100"/>
      <c r="B13" s="24" t="s">
        <v>144</v>
      </c>
      <c r="C13" s="25" t="s">
        <v>139</v>
      </c>
      <c r="D13" s="26">
        <v>2678.3755553424203</v>
      </c>
      <c r="E13" s="26">
        <v>3376.5034197283244</v>
      </c>
      <c r="F13" s="27">
        <v>3389.6936800028361</v>
      </c>
      <c r="G13" s="27">
        <v>4062.3295221421231</v>
      </c>
      <c r="H13" s="27">
        <v>4042.6445859793921</v>
      </c>
      <c r="I13" s="27">
        <v>4778.2590389853203</v>
      </c>
    </row>
    <row r="14" spans="1:9" s="15" customFormat="1" ht="40.5" hidden="1" customHeight="1" x14ac:dyDescent="0.25">
      <c r="A14" s="28" t="s">
        <v>51</v>
      </c>
      <c r="B14" s="29" t="s">
        <v>145</v>
      </c>
      <c r="C14" s="28" t="s">
        <v>139</v>
      </c>
      <c r="D14" s="30"/>
      <c r="E14" s="30"/>
      <c r="F14" s="30"/>
      <c r="G14" s="30"/>
      <c r="H14" s="30"/>
      <c r="I14" s="30"/>
    </row>
    <row r="15" spans="1:9" s="15" customFormat="1" ht="26.1" hidden="1" customHeight="1" x14ac:dyDescent="0.25">
      <c r="A15" s="28" t="s">
        <v>56</v>
      </c>
      <c r="B15" s="29" t="s">
        <v>146</v>
      </c>
      <c r="C15" s="28"/>
      <c r="D15" s="30"/>
      <c r="E15" s="30"/>
      <c r="F15" s="30"/>
      <c r="G15" s="30"/>
      <c r="H15" s="30"/>
      <c r="I15" s="30"/>
    </row>
    <row r="16" spans="1:9" s="15" customFormat="1" ht="54" hidden="1" customHeight="1" x14ac:dyDescent="0.25">
      <c r="A16" s="28" t="s">
        <v>58</v>
      </c>
      <c r="B16" s="29" t="s">
        <v>147</v>
      </c>
      <c r="C16" s="28" t="s">
        <v>139</v>
      </c>
      <c r="D16" s="30"/>
      <c r="E16" s="30"/>
      <c r="F16" s="30"/>
      <c r="G16" s="30"/>
      <c r="H16" s="30"/>
      <c r="I16" s="30"/>
    </row>
    <row r="17" spans="1:9" s="15" customFormat="1" ht="66.75" hidden="1" customHeight="1" x14ac:dyDescent="0.25">
      <c r="A17" s="28" t="s">
        <v>61</v>
      </c>
      <c r="B17" s="29" t="s">
        <v>148</v>
      </c>
      <c r="C17" s="28" t="s">
        <v>139</v>
      </c>
      <c r="D17" s="30"/>
      <c r="E17" s="30"/>
      <c r="F17" s="30"/>
      <c r="G17" s="30"/>
      <c r="H17" s="30"/>
      <c r="I17" s="30"/>
    </row>
    <row r="18" spans="1:9" s="15" customFormat="1" ht="27" hidden="1" customHeight="1" x14ac:dyDescent="0.25">
      <c r="A18" s="28" t="s">
        <v>64</v>
      </c>
      <c r="B18" s="29" t="s">
        <v>149</v>
      </c>
      <c r="C18" s="28" t="s">
        <v>55</v>
      </c>
      <c r="D18" s="30"/>
      <c r="E18" s="30"/>
      <c r="F18" s="30"/>
      <c r="G18" s="30"/>
      <c r="H18" s="30"/>
      <c r="I18" s="30"/>
    </row>
    <row r="19" spans="1:9" s="15" customFormat="1" ht="27" hidden="1" customHeight="1" x14ac:dyDescent="0.25">
      <c r="A19" s="28"/>
      <c r="B19" s="29" t="s">
        <v>150</v>
      </c>
      <c r="C19" s="28" t="s">
        <v>55</v>
      </c>
      <c r="D19" s="30"/>
      <c r="E19" s="30"/>
      <c r="F19" s="30"/>
      <c r="G19" s="30"/>
      <c r="H19" s="30"/>
      <c r="I19" s="30"/>
    </row>
    <row r="20" spans="1:9" s="15" customFormat="1" ht="27" hidden="1" customHeight="1" x14ac:dyDescent="0.25">
      <c r="A20" s="28"/>
      <c r="B20" s="29" t="s">
        <v>151</v>
      </c>
      <c r="C20" s="28" t="s">
        <v>55</v>
      </c>
      <c r="D20" s="30"/>
      <c r="E20" s="30"/>
      <c r="F20" s="30"/>
      <c r="G20" s="30"/>
      <c r="H20" s="30"/>
      <c r="I20" s="30"/>
    </row>
    <row r="21" spans="1:9" s="15" customFormat="1" ht="27" hidden="1" customHeight="1" x14ac:dyDescent="0.25">
      <c r="A21" s="28"/>
      <c r="B21" s="29" t="s">
        <v>152</v>
      </c>
      <c r="C21" s="28" t="s">
        <v>55</v>
      </c>
      <c r="D21" s="30"/>
      <c r="E21" s="30"/>
      <c r="F21" s="30"/>
      <c r="G21" s="30"/>
      <c r="H21" s="30"/>
      <c r="I21" s="30"/>
    </row>
    <row r="22" spans="1:9" s="15" customFormat="1" ht="27" hidden="1" customHeight="1" x14ac:dyDescent="0.25">
      <c r="A22" s="28"/>
      <c r="B22" s="29" t="s">
        <v>153</v>
      </c>
      <c r="C22" s="28" t="s">
        <v>55</v>
      </c>
      <c r="D22" s="30"/>
      <c r="E22" s="30"/>
      <c r="F22" s="30"/>
      <c r="G22" s="30"/>
      <c r="H22" s="30"/>
      <c r="I22" s="30"/>
    </row>
    <row r="23" spans="1:9" s="15" customFormat="1" ht="27" hidden="1" customHeight="1" x14ac:dyDescent="0.25">
      <c r="A23" s="28" t="s">
        <v>80</v>
      </c>
      <c r="B23" s="29" t="s">
        <v>154</v>
      </c>
      <c r="C23" s="28" t="s">
        <v>55</v>
      </c>
      <c r="D23" s="30"/>
      <c r="E23" s="30"/>
      <c r="F23" s="30"/>
      <c r="G23" s="30"/>
      <c r="H23" s="30"/>
      <c r="I23" s="30"/>
    </row>
    <row r="24" spans="1:9" s="15" customFormat="1" ht="27" hidden="1" customHeight="1" x14ac:dyDescent="0.25">
      <c r="A24" s="28" t="s">
        <v>82</v>
      </c>
      <c r="B24" s="29" t="s">
        <v>155</v>
      </c>
      <c r="C24" s="28" t="s">
        <v>156</v>
      </c>
      <c r="D24" s="30"/>
      <c r="E24" s="30"/>
      <c r="F24" s="30"/>
      <c r="G24" s="30"/>
      <c r="H24" s="30"/>
      <c r="I24" s="30"/>
    </row>
    <row r="25" spans="1:9" s="15" customFormat="1" ht="27" hidden="1" customHeight="1" x14ac:dyDescent="0.25">
      <c r="A25" s="28"/>
      <c r="B25" s="29" t="s">
        <v>157</v>
      </c>
      <c r="C25" s="28" t="s">
        <v>156</v>
      </c>
      <c r="D25" s="30"/>
      <c r="E25" s="30"/>
      <c r="F25" s="30"/>
      <c r="G25" s="30"/>
      <c r="H25" s="30"/>
      <c r="I25" s="30"/>
    </row>
    <row r="26" spans="1:9" s="15" customFormat="1" ht="27" hidden="1" customHeight="1" x14ac:dyDescent="0.25">
      <c r="A26" s="28" t="s">
        <v>89</v>
      </c>
      <c r="B26" s="29" t="s">
        <v>158</v>
      </c>
      <c r="C26" s="28" t="s">
        <v>137</v>
      </c>
      <c r="D26" s="30"/>
      <c r="E26" s="30"/>
      <c r="F26" s="30"/>
      <c r="G26" s="30"/>
      <c r="H26" s="30"/>
      <c r="I26" s="30"/>
    </row>
    <row r="27" spans="1:9" s="15" customFormat="1" ht="40.5" hidden="1" customHeight="1" x14ac:dyDescent="0.25">
      <c r="A27" s="28" t="s">
        <v>91</v>
      </c>
      <c r="B27" s="29" t="s">
        <v>159</v>
      </c>
      <c r="C27" s="28" t="s">
        <v>160</v>
      </c>
      <c r="D27" s="30"/>
      <c r="E27" s="30"/>
      <c r="F27" s="30"/>
      <c r="G27" s="30"/>
      <c r="H27" s="30"/>
      <c r="I27" s="30"/>
    </row>
    <row r="28" spans="1:9" s="15" customFormat="1" ht="27" hidden="1" customHeight="1" x14ac:dyDescent="0.25">
      <c r="A28" s="28" t="s">
        <v>161</v>
      </c>
      <c r="B28" s="29" t="s">
        <v>162</v>
      </c>
      <c r="C28" s="28" t="s">
        <v>160</v>
      </c>
      <c r="D28" s="30"/>
      <c r="E28" s="30"/>
      <c r="F28" s="30"/>
      <c r="G28" s="30"/>
      <c r="H28" s="30"/>
      <c r="I28" s="30"/>
    </row>
    <row r="29" spans="1:9" s="15" customFormat="1" ht="27" hidden="1" customHeight="1" x14ac:dyDescent="0.25">
      <c r="A29" s="28" t="s">
        <v>163</v>
      </c>
      <c r="B29" s="29" t="s">
        <v>164</v>
      </c>
      <c r="C29" s="28" t="s">
        <v>160</v>
      </c>
      <c r="D29" s="30"/>
      <c r="E29" s="30"/>
      <c r="F29" s="30"/>
      <c r="G29" s="30"/>
      <c r="H29" s="30"/>
      <c r="I29" s="30"/>
    </row>
    <row r="30" spans="1:9" s="15" customFormat="1" ht="27" hidden="1" customHeight="1" x14ac:dyDescent="0.25">
      <c r="A30" s="28"/>
      <c r="B30" s="29" t="s">
        <v>165</v>
      </c>
      <c r="C30" s="28" t="s">
        <v>160</v>
      </c>
      <c r="D30" s="30"/>
      <c r="E30" s="30"/>
      <c r="F30" s="30"/>
      <c r="G30" s="30"/>
      <c r="H30" s="30"/>
      <c r="I30" s="30"/>
    </row>
    <row r="31" spans="1:9" s="15" customFormat="1" ht="27" hidden="1" customHeight="1" x14ac:dyDescent="0.25">
      <c r="A31" s="28"/>
      <c r="B31" s="29" t="s">
        <v>166</v>
      </c>
      <c r="C31" s="28" t="s">
        <v>160</v>
      </c>
      <c r="D31" s="30"/>
      <c r="E31" s="30"/>
      <c r="F31" s="30"/>
      <c r="G31" s="30"/>
      <c r="H31" s="30"/>
      <c r="I31" s="30"/>
    </row>
    <row r="32" spans="1:9" s="15" customFormat="1" ht="27" hidden="1" customHeight="1" x14ac:dyDescent="0.25">
      <c r="A32" s="28"/>
      <c r="B32" s="29" t="s">
        <v>167</v>
      </c>
      <c r="C32" s="28" t="s">
        <v>160</v>
      </c>
      <c r="D32" s="30"/>
      <c r="E32" s="30"/>
      <c r="F32" s="30"/>
      <c r="G32" s="30"/>
      <c r="H32" s="30"/>
      <c r="I32" s="30"/>
    </row>
    <row r="33" spans="1:9" s="15" customFormat="1" ht="27" hidden="1" customHeight="1" x14ac:dyDescent="0.25">
      <c r="A33" s="28"/>
      <c r="B33" s="29" t="s">
        <v>168</v>
      </c>
      <c r="C33" s="28" t="s">
        <v>160</v>
      </c>
      <c r="D33" s="30"/>
      <c r="E33" s="30"/>
      <c r="F33" s="30"/>
      <c r="G33" s="30"/>
      <c r="H33" s="30"/>
      <c r="I33" s="30"/>
    </row>
    <row r="34" spans="1:9" s="15" customFormat="1" ht="27" hidden="1" customHeight="1" x14ac:dyDescent="0.25">
      <c r="A34" s="28" t="s">
        <v>169</v>
      </c>
      <c r="B34" s="29" t="s">
        <v>170</v>
      </c>
      <c r="C34" s="28" t="s">
        <v>160</v>
      </c>
      <c r="D34" s="30"/>
      <c r="E34" s="30"/>
      <c r="F34" s="30"/>
      <c r="G34" s="30"/>
      <c r="H34" s="30"/>
      <c r="I34" s="30"/>
    </row>
    <row r="35" spans="1:9" s="15" customFormat="1" ht="27" hidden="1" customHeight="1" x14ac:dyDescent="0.25">
      <c r="A35" s="28" t="s">
        <v>93</v>
      </c>
      <c r="B35" s="29" t="s">
        <v>171</v>
      </c>
      <c r="C35" s="28"/>
      <c r="D35" s="30"/>
      <c r="E35" s="30"/>
      <c r="F35" s="30"/>
      <c r="G35" s="30"/>
      <c r="H35" s="30"/>
      <c r="I35" s="30"/>
    </row>
    <row r="36" spans="1:9" s="15" customFormat="1" ht="27" hidden="1" customHeight="1" x14ac:dyDescent="0.25">
      <c r="A36" s="28" t="s">
        <v>95</v>
      </c>
      <c r="B36" s="29" t="s">
        <v>172</v>
      </c>
      <c r="C36" s="28" t="s">
        <v>173</v>
      </c>
      <c r="D36" s="30"/>
      <c r="E36" s="30"/>
      <c r="F36" s="30"/>
      <c r="G36" s="30"/>
      <c r="H36" s="30"/>
      <c r="I36" s="30"/>
    </row>
    <row r="37" spans="1:9" s="15" customFormat="1" ht="27" hidden="1" customHeight="1" x14ac:dyDescent="0.25">
      <c r="A37" s="28" t="s">
        <v>174</v>
      </c>
      <c r="B37" s="29" t="s">
        <v>175</v>
      </c>
      <c r="C37" s="28" t="s">
        <v>160</v>
      </c>
      <c r="D37" s="30"/>
      <c r="E37" s="30"/>
      <c r="F37" s="30"/>
      <c r="G37" s="30"/>
      <c r="H37" s="30"/>
      <c r="I37" s="30"/>
    </row>
    <row r="38" spans="1:9" s="15" customFormat="1" ht="27" hidden="1" customHeight="1" x14ac:dyDescent="0.25">
      <c r="A38" s="28" t="s">
        <v>100</v>
      </c>
      <c r="B38" s="29" t="s">
        <v>176</v>
      </c>
      <c r="C38" s="28" t="s">
        <v>177</v>
      </c>
      <c r="D38" s="30"/>
      <c r="E38" s="30"/>
      <c r="F38" s="30"/>
      <c r="G38" s="30"/>
      <c r="H38" s="30"/>
      <c r="I38" s="30"/>
    </row>
    <row r="39" spans="1:9" s="15" customFormat="1" ht="27" hidden="1" customHeight="1" x14ac:dyDescent="0.25">
      <c r="A39" s="28"/>
      <c r="B39" s="29" t="s">
        <v>178</v>
      </c>
      <c r="C39" s="28" t="s">
        <v>177</v>
      </c>
      <c r="D39" s="30"/>
      <c r="E39" s="30"/>
      <c r="F39" s="30"/>
      <c r="G39" s="30"/>
      <c r="H39" s="30"/>
      <c r="I39" s="30"/>
    </row>
    <row r="40" spans="1:9" s="15" customFormat="1" ht="27" hidden="1" customHeight="1" x14ac:dyDescent="0.25">
      <c r="A40" s="31"/>
      <c r="B40" s="32" t="s">
        <v>179</v>
      </c>
      <c r="C40" s="31" t="s">
        <v>177</v>
      </c>
      <c r="D40" s="33"/>
      <c r="E40" s="33"/>
      <c r="F40" s="33"/>
      <c r="G40" s="33"/>
      <c r="H40" s="33"/>
      <c r="I40" s="33"/>
    </row>
    <row r="41" spans="1:9" s="35" customFormat="1" ht="17.25" customHeight="1" x14ac:dyDescent="0.2">
      <c r="A41" s="34" t="s">
        <v>180</v>
      </c>
    </row>
  </sheetData>
  <mergeCells count="14">
    <mergeCell ref="H5:H10"/>
    <mergeCell ref="I5:I10"/>
    <mergeCell ref="A1:I1"/>
    <mergeCell ref="A3:A4"/>
    <mergeCell ref="B3:B4"/>
    <mergeCell ref="C3:C4"/>
    <mergeCell ref="D3:E3"/>
    <mergeCell ref="F3:G3"/>
    <mergeCell ref="H3:I3"/>
    <mergeCell ref="A9:A13"/>
    <mergeCell ref="D5:D10"/>
    <mergeCell ref="E5:E10"/>
    <mergeCell ref="F5:F10"/>
    <mergeCell ref="G5:G10"/>
  </mergeCells>
  <pageMargins left="0.70866141732283472" right="0.70866141732283472" top="0.74803149606299213" bottom="0.74803149606299213" header="0.31496062992125984" footer="0.31496062992125984"/>
  <pageSetup paperSize="9" scale="75" firstPageNumber="42949672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Лаптенок Анна Георгиевна</dc:creator>
  <cp:lastModifiedBy>Лаптенок Анна Георгиевна</cp:lastModifiedBy>
  <dcterms:created xsi:type="dcterms:W3CDTF">2026-05-05T13:22:43Z</dcterms:created>
  <dcterms:modified xsi:type="dcterms:W3CDTF">2026-05-05T13:41:07Z</dcterms:modified>
</cp:coreProperties>
</file>